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3"/>
  </bookViews>
  <sheets>
    <sheet name="Database Use" sheetId="1" r:id="rId1"/>
    <sheet name="Cost" sheetId="2" r:id="rId2"/>
    <sheet name="2012 usage" sheetId="3" r:id="rId3"/>
    <sheet name="Year Over Year" sheetId="4" r:id="rId4"/>
    <sheet name="Hoopla" sheetId="5" r:id="rId5"/>
  </sheets>
  <definedNames/>
  <calcPr fullCalcOnLoad="1"/>
</workbook>
</file>

<file path=xl/sharedStrings.xml><?xml version="1.0" encoding="utf-8"?>
<sst xmlns="http://schemas.openxmlformats.org/spreadsheetml/2006/main" count="207" uniqueCount="96">
  <si>
    <t>sessions</t>
  </si>
  <si>
    <t>minutes</t>
  </si>
  <si>
    <t>searches</t>
  </si>
  <si>
    <t>Hobbies and Crafts</t>
  </si>
  <si>
    <t>Mango Languages</t>
  </si>
  <si>
    <t>Jobview</t>
  </si>
  <si>
    <t>users</t>
  </si>
  <si>
    <t>August</t>
  </si>
  <si>
    <t>September</t>
  </si>
  <si>
    <t>October</t>
  </si>
  <si>
    <t>abstracts</t>
  </si>
  <si>
    <t>July</t>
  </si>
  <si>
    <t>web users</t>
  </si>
  <si>
    <t>kiosk users</t>
  </si>
  <si>
    <t>job views</t>
  </si>
  <si>
    <t>full text</t>
  </si>
  <si>
    <t>November</t>
  </si>
  <si>
    <t>December</t>
  </si>
  <si>
    <t>January</t>
  </si>
  <si>
    <t>Overdrive</t>
  </si>
  <si>
    <t>Feb</t>
  </si>
  <si>
    <t>epub ebook checkout</t>
  </si>
  <si>
    <t>pdf ebook checkout</t>
  </si>
  <si>
    <t>mp3 audio checkout</t>
  </si>
  <si>
    <t>wma audio checkout</t>
  </si>
  <si>
    <t>movie checkout</t>
  </si>
  <si>
    <t>music checkout</t>
  </si>
  <si>
    <t>total checkout</t>
  </si>
  <si>
    <t>new registration</t>
  </si>
  <si>
    <t>March</t>
  </si>
  <si>
    <t>April</t>
  </si>
  <si>
    <t xml:space="preserve">April </t>
  </si>
  <si>
    <t>JobView</t>
  </si>
  <si>
    <t>monthly $</t>
  </si>
  <si>
    <t>annual $</t>
  </si>
  <si>
    <t>Ebsco Hobbies and Crafts</t>
  </si>
  <si>
    <t>TexShare Databases</t>
  </si>
  <si>
    <t>Learning Express Library</t>
  </si>
  <si>
    <t>Mango Languages- only 6</t>
  </si>
  <si>
    <t>sesions/10 months</t>
  </si>
  <si>
    <t>~cost/session</t>
  </si>
  <si>
    <t>May</t>
  </si>
  <si>
    <t>June</t>
  </si>
  <si>
    <t>kindle checkout</t>
  </si>
  <si>
    <t>n/a</t>
  </si>
  <si>
    <t>I-phone app sessions</t>
  </si>
  <si>
    <t>Total2011</t>
  </si>
  <si>
    <t>Total 2011</t>
  </si>
  <si>
    <t>total 2011</t>
  </si>
  <si>
    <t>Mango</t>
  </si>
  <si>
    <t>February</t>
  </si>
  <si>
    <t xml:space="preserve"> Avg 2011</t>
  </si>
  <si>
    <t>Total 2012</t>
  </si>
  <si>
    <t>Avg 2012</t>
  </si>
  <si>
    <t>dif from 2011</t>
  </si>
  <si>
    <t>Avg 2011</t>
  </si>
  <si>
    <t>Avg 2013</t>
  </si>
  <si>
    <t xml:space="preserve">  </t>
  </si>
  <si>
    <t>overdrive read</t>
  </si>
  <si>
    <t>Avg 2014</t>
  </si>
  <si>
    <t>tumblebooks</t>
  </si>
  <si>
    <t>little pim sessions</t>
  </si>
  <si>
    <t>little pim minutes</t>
  </si>
  <si>
    <t>overdrive listen</t>
  </si>
  <si>
    <t>Avg 2015</t>
  </si>
  <si>
    <t>overdrive periodicals</t>
  </si>
  <si>
    <t>overdrive magazines</t>
  </si>
  <si>
    <t>flipster magazines</t>
  </si>
  <si>
    <t>Avg 2016</t>
  </si>
  <si>
    <t>total 2016</t>
  </si>
  <si>
    <t>audiobooks</t>
  </si>
  <si>
    <t>audiobooks $</t>
  </si>
  <si>
    <t>movies</t>
  </si>
  <si>
    <t>movies $</t>
  </si>
  <si>
    <t>music</t>
  </si>
  <si>
    <t>music $</t>
  </si>
  <si>
    <t>comics</t>
  </si>
  <si>
    <t>comics $</t>
  </si>
  <si>
    <t>ebooks</t>
  </si>
  <si>
    <t>ebooks $</t>
  </si>
  <si>
    <t>television</t>
  </si>
  <si>
    <t>television $</t>
  </si>
  <si>
    <t>Total</t>
  </si>
  <si>
    <t>Total $</t>
  </si>
  <si>
    <t>hoopla</t>
  </si>
  <si>
    <t xml:space="preserve">Active Patrons </t>
  </si>
  <si>
    <t>total circs</t>
  </si>
  <si>
    <t>Avg 2017</t>
  </si>
  <si>
    <t>Total Digital Circ</t>
  </si>
  <si>
    <t>Avg 2018</t>
  </si>
  <si>
    <t>Avg 2019</t>
  </si>
  <si>
    <t>Avg 2020</t>
  </si>
  <si>
    <t>Avg 2021</t>
  </si>
  <si>
    <t>Brainfuse JobNow</t>
  </si>
  <si>
    <t>Brainfuse HelpNow</t>
  </si>
  <si>
    <t>Dial-A-Story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</si>
</sst>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ill="1" applyAlignment="1">
      <alignment/>
    </xf>
    <xf numFmtId="0" fontId="38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36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I1">
      <selection activeCell="J40" sqref="J40"/>
    </sheetView>
  </sheetViews>
  <sheetFormatPr defaultColWidth="9.140625" defaultRowHeight="15"/>
  <cols>
    <col min="2" max="6" width="9.140625" style="0" customWidth="1"/>
    <col min="7" max="7" width="11.8515625" style="0" customWidth="1"/>
    <col min="8" max="13" width="9.140625" style="0" customWidth="1"/>
    <col min="16" max="16" width="11.28125" style="0" customWidth="1"/>
  </cols>
  <sheetData>
    <row r="1" ht="15">
      <c r="A1" t="s">
        <v>4</v>
      </c>
    </row>
    <row r="2" spans="2:21" ht="15">
      <c r="B2" s="1">
        <v>40360</v>
      </c>
      <c r="C2" s="1">
        <v>40391</v>
      </c>
      <c r="D2" s="1">
        <v>40422</v>
      </c>
      <c r="E2" s="1">
        <v>40452</v>
      </c>
      <c r="F2" t="s">
        <v>16</v>
      </c>
      <c r="G2" t="s">
        <v>17</v>
      </c>
      <c r="H2" t="s">
        <v>18</v>
      </c>
      <c r="I2" t="s">
        <v>20</v>
      </c>
      <c r="J2" t="s">
        <v>29</v>
      </c>
      <c r="K2" t="s">
        <v>30</v>
      </c>
      <c r="L2" t="s">
        <v>41</v>
      </c>
      <c r="M2" t="s">
        <v>42</v>
      </c>
      <c r="N2" t="s">
        <v>11</v>
      </c>
      <c r="O2" t="s">
        <v>7</v>
      </c>
      <c r="P2" t="s">
        <v>8</v>
      </c>
      <c r="Q2" s="2" t="s">
        <v>9</v>
      </c>
      <c r="R2" s="2" t="s">
        <v>16</v>
      </c>
      <c r="S2" s="2" t="s">
        <v>17</v>
      </c>
      <c r="U2" t="s">
        <v>48</v>
      </c>
    </row>
    <row r="3" spans="1:22" ht="15">
      <c r="A3" t="s">
        <v>1</v>
      </c>
      <c r="B3">
        <v>419</v>
      </c>
      <c r="C3">
        <v>473</v>
      </c>
      <c r="D3">
        <v>767</v>
      </c>
      <c r="E3">
        <v>671</v>
      </c>
      <c r="F3">
        <v>151</v>
      </c>
      <c r="G3">
        <v>367</v>
      </c>
      <c r="H3">
        <v>1262</v>
      </c>
      <c r="I3">
        <v>162</v>
      </c>
      <c r="J3">
        <v>296</v>
      </c>
      <c r="K3">
        <v>110</v>
      </c>
      <c r="L3">
        <v>145</v>
      </c>
      <c r="M3">
        <v>124</v>
      </c>
      <c r="N3">
        <v>449</v>
      </c>
      <c r="O3">
        <v>574</v>
      </c>
      <c r="P3">
        <v>441</v>
      </c>
      <c r="Q3">
        <v>780.5</v>
      </c>
      <c r="R3">
        <v>545.22</v>
      </c>
      <c r="S3">
        <v>101.52</v>
      </c>
      <c r="U3">
        <f>SUM(H3:S3)</f>
        <v>4990.240000000001</v>
      </c>
      <c r="V3">
        <f>AVERAGE(H3:S3)</f>
        <v>415.8533333333334</v>
      </c>
    </row>
    <row r="4" spans="1:22" ht="15">
      <c r="A4" t="s">
        <v>0</v>
      </c>
      <c r="B4">
        <v>37</v>
      </c>
      <c r="C4">
        <v>31</v>
      </c>
      <c r="D4">
        <v>37</v>
      </c>
      <c r="E4">
        <v>21</v>
      </c>
      <c r="F4">
        <v>10</v>
      </c>
      <c r="G4">
        <v>19</v>
      </c>
      <c r="H4">
        <v>69</v>
      </c>
      <c r="I4">
        <v>14</v>
      </c>
      <c r="J4">
        <v>15</v>
      </c>
      <c r="K4">
        <v>9</v>
      </c>
      <c r="L4">
        <v>11</v>
      </c>
      <c r="M4">
        <v>17</v>
      </c>
      <c r="N4">
        <v>33</v>
      </c>
      <c r="O4">
        <v>29</v>
      </c>
      <c r="P4">
        <v>36</v>
      </c>
      <c r="Q4">
        <v>70</v>
      </c>
      <c r="R4">
        <v>39</v>
      </c>
      <c r="S4">
        <v>9</v>
      </c>
      <c r="U4">
        <f>SUM(H4:S4)</f>
        <v>351</v>
      </c>
      <c r="V4">
        <f>AVERAGE(H4:S4)</f>
        <v>29.25</v>
      </c>
    </row>
    <row r="5" spans="1:22" ht="15">
      <c r="A5" t="s">
        <v>45</v>
      </c>
      <c r="D5" t="s">
        <v>44</v>
      </c>
      <c r="E5" t="s">
        <v>44</v>
      </c>
      <c r="F5" t="s">
        <v>44</v>
      </c>
      <c r="G5" t="s">
        <v>44</v>
      </c>
      <c r="H5" t="s">
        <v>44</v>
      </c>
      <c r="I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O5" t="s">
        <v>44</v>
      </c>
      <c r="P5">
        <v>15</v>
      </c>
      <c r="Q5">
        <v>24</v>
      </c>
      <c r="R5">
        <v>4</v>
      </c>
      <c r="S5">
        <v>0</v>
      </c>
      <c r="U5">
        <f>SUM(H5:S5)</f>
        <v>43</v>
      </c>
      <c r="V5">
        <f>AVERAGE(H5:S5)</f>
        <v>10.75</v>
      </c>
    </row>
    <row r="7" ht="15">
      <c r="A7" t="s">
        <v>3</v>
      </c>
    </row>
    <row r="8" spans="2:12" ht="15">
      <c r="B8" s="1">
        <v>40360</v>
      </c>
      <c r="C8" t="s">
        <v>7</v>
      </c>
      <c r="D8" t="s">
        <v>8</v>
      </c>
      <c r="E8" t="s">
        <v>9</v>
      </c>
      <c r="F8" t="s">
        <v>16</v>
      </c>
      <c r="G8" t="s">
        <v>17</v>
      </c>
      <c r="H8" t="s">
        <v>18</v>
      </c>
      <c r="I8" t="s">
        <v>20</v>
      </c>
      <c r="J8" t="s">
        <v>29</v>
      </c>
      <c r="K8" t="s">
        <v>30</v>
      </c>
      <c r="L8" t="s">
        <v>41</v>
      </c>
    </row>
    <row r="9" spans="1:12" ht="15">
      <c r="A9" t="s">
        <v>0</v>
      </c>
      <c r="B9">
        <v>15</v>
      </c>
      <c r="C9">
        <v>15</v>
      </c>
      <c r="D9">
        <v>13</v>
      </c>
      <c r="E9">
        <v>8</v>
      </c>
      <c r="F9">
        <v>7</v>
      </c>
      <c r="G9">
        <v>0</v>
      </c>
      <c r="H9" s="3">
        <v>0</v>
      </c>
      <c r="I9">
        <v>1</v>
      </c>
      <c r="J9">
        <v>7</v>
      </c>
      <c r="K9">
        <v>7</v>
      </c>
      <c r="L9">
        <v>4</v>
      </c>
    </row>
    <row r="10" spans="1:12" ht="15">
      <c r="A10" t="s">
        <v>2</v>
      </c>
      <c r="B10">
        <v>35</v>
      </c>
      <c r="C10">
        <v>72</v>
      </c>
      <c r="D10">
        <v>57</v>
      </c>
      <c r="E10">
        <v>46</v>
      </c>
      <c r="F10">
        <v>25</v>
      </c>
      <c r="G10">
        <v>0</v>
      </c>
      <c r="H10" s="3">
        <v>0</v>
      </c>
      <c r="I10">
        <v>3</v>
      </c>
      <c r="J10">
        <v>20</v>
      </c>
      <c r="K10">
        <v>12</v>
      </c>
      <c r="L10">
        <v>12</v>
      </c>
    </row>
    <row r="11" spans="1:12" ht="15">
      <c r="A11" t="s">
        <v>10</v>
      </c>
      <c r="B11">
        <v>39</v>
      </c>
      <c r="C11">
        <v>50</v>
      </c>
      <c r="D11" s="2">
        <v>66</v>
      </c>
      <c r="E11" s="2">
        <v>20</v>
      </c>
      <c r="F11" s="2">
        <v>15</v>
      </c>
      <c r="G11" s="2">
        <v>0</v>
      </c>
      <c r="H11" s="3">
        <v>0</v>
      </c>
      <c r="I11">
        <v>4</v>
      </c>
      <c r="J11">
        <v>12</v>
      </c>
      <c r="K11">
        <v>24</v>
      </c>
      <c r="L11">
        <v>5</v>
      </c>
    </row>
    <row r="12" spans="1:12" ht="15">
      <c r="A12" t="s">
        <v>15</v>
      </c>
      <c r="B12">
        <v>59</v>
      </c>
      <c r="C12">
        <v>60</v>
      </c>
      <c r="D12" s="2">
        <v>160</v>
      </c>
      <c r="E12" s="2">
        <v>46</v>
      </c>
      <c r="F12" s="2">
        <v>42</v>
      </c>
      <c r="G12" s="2">
        <v>0</v>
      </c>
      <c r="H12" s="3">
        <v>0</v>
      </c>
      <c r="I12" s="2">
        <v>3</v>
      </c>
      <c r="J12" s="2">
        <v>31</v>
      </c>
      <c r="K12" s="2">
        <v>42</v>
      </c>
      <c r="L12" s="2">
        <v>6</v>
      </c>
    </row>
    <row r="14" spans="1:21" ht="15">
      <c r="A14" t="s">
        <v>5</v>
      </c>
      <c r="B14" t="s">
        <v>11</v>
      </c>
      <c r="C14" t="s">
        <v>7</v>
      </c>
      <c r="D14" t="s">
        <v>8</v>
      </c>
      <c r="E14" t="s">
        <v>9</v>
      </c>
      <c r="F14" t="s">
        <v>16</v>
      </c>
      <c r="G14" t="s">
        <v>17</v>
      </c>
      <c r="H14" t="s">
        <v>18</v>
      </c>
      <c r="I14" t="s">
        <v>20</v>
      </c>
      <c r="J14" t="s">
        <v>29</v>
      </c>
      <c r="K14" t="s">
        <v>31</v>
      </c>
      <c r="L14" t="s">
        <v>41</v>
      </c>
      <c r="M14" t="s">
        <v>42</v>
      </c>
      <c r="N14" t="s">
        <v>11</v>
      </c>
      <c r="O14" t="s">
        <v>7</v>
      </c>
      <c r="P14" t="s">
        <v>8</v>
      </c>
      <c r="Q14" s="2" t="s">
        <v>9</v>
      </c>
      <c r="R14" s="2" t="s">
        <v>16</v>
      </c>
      <c r="S14" s="2" t="s">
        <v>17</v>
      </c>
      <c r="U14" t="s">
        <v>47</v>
      </c>
    </row>
    <row r="15" spans="1:22" ht="15">
      <c r="A15" t="s">
        <v>6</v>
      </c>
      <c r="B15">
        <v>125</v>
      </c>
      <c r="C15">
        <v>138</v>
      </c>
      <c r="D15">
        <v>107</v>
      </c>
      <c r="E15">
        <v>110</v>
      </c>
      <c r="F15">
        <v>92</v>
      </c>
      <c r="G15">
        <v>39</v>
      </c>
      <c r="H15">
        <v>77</v>
      </c>
      <c r="I15">
        <v>64</v>
      </c>
      <c r="J15">
        <v>73</v>
      </c>
      <c r="K15">
        <v>64</v>
      </c>
      <c r="L15">
        <v>57</v>
      </c>
      <c r="M15">
        <v>61</v>
      </c>
      <c r="N15">
        <v>66</v>
      </c>
      <c r="O15">
        <v>57</v>
      </c>
      <c r="P15">
        <v>64</v>
      </c>
      <c r="Q15">
        <v>49</v>
      </c>
      <c r="R15">
        <v>59</v>
      </c>
      <c r="S15">
        <v>20</v>
      </c>
      <c r="U15">
        <f>SUM(H15:S15)</f>
        <v>711</v>
      </c>
      <c r="V15">
        <f>AVERAGE(H15:S15)</f>
        <v>59.25</v>
      </c>
    </row>
    <row r="16" spans="1:21" ht="15">
      <c r="A16" t="s">
        <v>12</v>
      </c>
      <c r="B16">
        <v>78</v>
      </c>
      <c r="C16">
        <v>81</v>
      </c>
      <c r="D16">
        <v>62</v>
      </c>
      <c r="E16">
        <v>78</v>
      </c>
      <c r="F16">
        <v>92</v>
      </c>
      <c r="G16">
        <v>37</v>
      </c>
      <c r="H16">
        <v>77</v>
      </c>
      <c r="I16">
        <v>64</v>
      </c>
      <c r="J16">
        <v>73</v>
      </c>
      <c r="K16">
        <v>64</v>
      </c>
      <c r="L16">
        <v>57</v>
      </c>
      <c r="M16">
        <v>61</v>
      </c>
      <c r="N16">
        <v>58</v>
      </c>
      <c r="O16">
        <v>57</v>
      </c>
      <c r="P16">
        <v>64</v>
      </c>
      <c r="Q16">
        <v>49</v>
      </c>
      <c r="R16">
        <v>59</v>
      </c>
      <c r="S16">
        <v>20</v>
      </c>
      <c r="U16">
        <f>SUM(H16:S16)</f>
        <v>703</v>
      </c>
    </row>
    <row r="17" spans="1:21" ht="15">
      <c r="A17" t="s">
        <v>13</v>
      </c>
      <c r="B17">
        <v>47</v>
      </c>
      <c r="C17">
        <v>57</v>
      </c>
      <c r="D17">
        <v>45</v>
      </c>
      <c r="E17">
        <v>32</v>
      </c>
      <c r="F17">
        <v>0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0</v>
      </c>
      <c r="P17">
        <v>0</v>
      </c>
      <c r="Q17">
        <v>0</v>
      </c>
      <c r="R17">
        <v>0</v>
      </c>
      <c r="S17">
        <v>0</v>
      </c>
      <c r="U17">
        <f>SUM(H17:S17)</f>
        <v>6</v>
      </c>
    </row>
    <row r="18" spans="1:22" ht="15">
      <c r="A18" t="s">
        <v>14</v>
      </c>
      <c r="B18">
        <f>490+446</f>
        <v>936</v>
      </c>
      <c r="C18">
        <f>466+789</f>
        <v>1255</v>
      </c>
      <c r="D18">
        <f>335+1042</f>
        <v>1377</v>
      </c>
      <c r="E18">
        <f>1033+351</f>
        <v>1384</v>
      </c>
      <c r="F18">
        <v>1974</v>
      </c>
      <c r="G18">
        <v>924</v>
      </c>
      <c r="H18">
        <v>1162</v>
      </c>
      <c r="I18">
        <v>1037</v>
      </c>
      <c r="J18">
        <v>1609</v>
      </c>
      <c r="K18">
        <v>1057</v>
      </c>
      <c r="L18">
        <v>793</v>
      </c>
      <c r="M18">
        <v>982</v>
      </c>
      <c r="N18">
        <v>876</v>
      </c>
      <c r="O18">
        <v>637</v>
      </c>
      <c r="P18">
        <v>421</v>
      </c>
      <c r="Q18">
        <v>850</v>
      </c>
      <c r="R18">
        <v>256</v>
      </c>
      <c r="S18">
        <v>209</v>
      </c>
      <c r="U18">
        <f>SUM(H18:S18)</f>
        <v>9889</v>
      </c>
      <c r="V18">
        <f>AVERAGE(H18:S18)</f>
        <v>824.0833333333334</v>
      </c>
    </row>
    <row r="20" spans="1:21" ht="15">
      <c r="A20" t="s">
        <v>19</v>
      </c>
      <c r="H20" s="1">
        <v>40544</v>
      </c>
      <c r="I20" s="1">
        <v>40575</v>
      </c>
      <c r="J20" s="1">
        <v>40603</v>
      </c>
      <c r="K20" t="s">
        <v>30</v>
      </c>
      <c r="L20" t="s">
        <v>41</v>
      </c>
      <c r="M20" t="s">
        <v>42</v>
      </c>
      <c r="N20" t="s">
        <v>11</v>
      </c>
      <c r="O20" t="s">
        <v>7</v>
      </c>
      <c r="P20" t="s">
        <v>8</v>
      </c>
      <c r="Q20" s="2" t="s">
        <v>9</v>
      </c>
      <c r="R20" s="2" t="s">
        <v>16</v>
      </c>
      <c r="S20" s="2" t="s">
        <v>17</v>
      </c>
      <c r="T20" s="2"/>
      <c r="U20" t="s">
        <v>46</v>
      </c>
    </row>
    <row r="21" spans="1:22" ht="15">
      <c r="A21" t="s">
        <v>28</v>
      </c>
      <c r="H21" s="4">
        <v>18</v>
      </c>
      <c r="I21" s="4">
        <v>13</v>
      </c>
      <c r="J21">
        <v>17</v>
      </c>
      <c r="K21">
        <v>63</v>
      </c>
      <c r="L21">
        <v>69</v>
      </c>
      <c r="M21">
        <v>73</v>
      </c>
      <c r="N21">
        <v>77</v>
      </c>
      <c r="O21">
        <v>47</v>
      </c>
      <c r="P21">
        <v>40</v>
      </c>
      <c r="Q21">
        <v>60</v>
      </c>
      <c r="R21" s="6">
        <v>60</v>
      </c>
      <c r="S21" s="6">
        <v>63</v>
      </c>
      <c r="T21" s="6"/>
      <c r="U21">
        <f aca="true" t="shared" si="0" ref="U21:U29">SUM(H21:S21)</f>
        <v>600</v>
      </c>
      <c r="V21">
        <f>AVERAGE(H21:S21)</f>
        <v>50</v>
      </c>
    </row>
    <row r="22" spans="1:22" ht="15">
      <c r="A22" t="s">
        <v>6</v>
      </c>
      <c r="H22">
        <v>6</v>
      </c>
      <c r="I22">
        <v>8</v>
      </c>
      <c r="J22">
        <v>18</v>
      </c>
      <c r="K22">
        <v>37</v>
      </c>
      <c r="L22">
        <v>43</v>
      </c>
      <c r="M22">
        <v>49</v>
      </c>
      <c r="N22">
        <v>57</v>
      </c>
      <c r="O22">
        <v>56</v>
      </c>
      <c r="P22">
        <v>32</v>
      </c>
      <c r="Q22">
        <v>57</v>
      </c>
      <c r="R22" s="6">
        <v>58</v>
      </c>
      <c r="S22" s="6">
        <v>64</v>
      </c>
      <c r="T22" s="6"/>
      <c r="U22">
        <f t="shared" si="0"/>
        <v>485</v>
      </c>
      <c r="V22">
        <f aca="true" t="shared" si="1" ref="V22:V30">AVERAGE(H22:S22)</f>
        <v>40.416666666666664</v>
      </c>
    </row>
    <row r="23" spans="1:22" ht="15">
      <c r="A23" t="s">
        <v>21</v>
      </c>
      <c r="H23">
        <v>12</v>
      </c>
      <c r="I23">
        <v>12</v>
      </c>
      <c r="J23">
        <v>29</v>
      </c>
      <c r="K23">
        <v>53</v>
      </c>
      <c r="L23">
        <v>67</v>
      </c>
      <c r="M23">
        <v>86</v>
      </c>
      <c r="N23">
        <v>97</v>
      </c>
      <c r="O23">
        <v>109</v>
      </c>
      <c r="P23">
        <v>71</v>
      </c>
      <c r="Q23">
        <v>63</v>
      </c>
      <c r="R23" s="6">
        <v>64</v>
      </c>
      <c r="S23" s="6">
        <v>76</v>
      </c>
      <c r="T23" s="6"/>
      <c r="U23">
        <f t="shared" si="0"/>
        <v>739</v>
      </c>
      <c r="V23">
        <f t="shared" si="1"/>
        <v>61.583333333333336</v>
      </c>
    </row>
    <row r="24" spans="1:22" ht="15">
      <c r="A24" t="s">
        <v>22</v>
      </c>
      <c r="H24">
        <v>0</v>
      </c>
      <c r="I24">
        <v>2</v>
      </c>
      <c r="J24">
        <v>1</v>
      </c>
      <c r="K24">
        <v>4</v>
      </c>
      <c r="L24">
        <v>5</v>
      </c>
      <c r="M24">
        <v>4</v>
      </c>
      <c r="N24">
        <v>12</v>
      </c>
      <c r="O24">
        <v>6</v>
      </c>
      <c r="P24">
        <v>1</v>
      </c>
      <c r="Q24">
        <v>8</v>
      </c>
      <c r="R24" s="6">
        <v>0</v>
      </c>
      <c r="S24" s="6">
        <v>7</v>
      </c>
      <c r="T24" s="6"/>
      <c r="U24">
        <f t="shared" si="0"/>
        <v>50</v>
      </c>
      <c r="V24">
        <f t="shared" si="1"/>
        <v>4.166666666666667</v>
      </c>
    </row>
    <row r="25" spans="1:22" ht="15">
      <c r="A25" t="s">
        <v>43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M25" t="s">
        <v>44</v>
      </c>
      <c r="N25" t="s">
        <v>44</v>
      </c>
      <c r="O25" t="s">
        <v>44</v>
      </c>
      <c r="P25">
        <v>6</v>
      </c>
      <c r="Q25">
        <v>31</v>
      </c>
      <c r="R25" s="6">
        <v>42</v>
      </c>
      <c r="S25" s="6">
        <v>73</v>
      </c>
      <c r="T25" s="6"/>
      <c r="U25">
        <f t="shared" si="0"/>
        <v>152</v>
      </c>
      <c r="V25">
        <f t="shared" si="1"/>
        <v>38</v>
      </c>
    </row>
    <row r="26" spans="1:22" ht="15">
      <c r="A26" t="s">
        <v>23</v>
      </c>
      <c r="H26">
        <v>0</v>
      </c>
      <c r="I26">
        <v>2</v>
      </c>
      <c r="J26">
        <v>3</v>
      </c>
      <c r="K26">
        <v>6</v>
      </c>
      <c r="L26">
        <v>15</v>
      </c>
      <c r="M26">
        <v>4</v>
      </c>
      <c r="N26">
        <v>10</v>
      </c>
      <c r="O26">
        <v>6</v>
      </c>
      <c r="P26">
        <v>4</v>
      </c>
      <c r="Q26">
        <v>10</v>
      </c>
      <c r="R26" s="6">
        <v>9</v>
      </c>
      <c r="S26" s="6">
        <v>6</v>
      </c>
      <c r="T26" s="6"/>
      <c r="U26">
        <f t="shared" si="0"/>
        <v>75</v>
      </c>
      <c r="V26">
        <f t="shared" si="1"/>
        <v>6.25</v>
      </c>
    </row>
    <row r="27" spans="1:22" ht="15">
      <c r="A27" t="s">
        <v>24</v>
      </c>
      <c r="H27">
        <v>5</v>
      </c>
      <c r="I27">
        <v>5</v>
      </c>
      <c r="J27">
        <v>7</v>
      </c>
      <c r="K27">
        <v>13</v>
      </c>
      <c r="L27">
        <v>18</v>
      </c>
      <c r="M27">
        <v>19</v>
      </c>
      <c r="N27">
        <v>26</v>
      </c>
      <c r="O27">
        <v>23</v>
      </c>
      <c r="P27">
        <v>19</v>
      </c>
      <c r="Q27">
        <v>24</v>
      </c>
      <c r="R27" s="6">
        <v>28</v>
      </c>
      <c r="S27" s="6">
        <v>18</v>
      </c>
      <c r="T27" s="6"/>
      <c r="U27">
        <f t="shared" si="0"/>
        <v>205</v>
      </c>
      <c r="V27">
        <f t="shared" si="1"/>
        <v>17.083333333333332</v>
      </c>
    </row>
    <row r="28" spans="1:22" ht="15">
      <c r="A28" t="s">
        <v>25</v>
      </c>
      <c r="H28">
        <v>0</v>
      </c>
      <c r="I28">
        <v>1</v>
      </c>
      <c r="J28">
        <v>1</v>
      </c>
      <c r="K28">
        <v>5</v>
      </c>
      <c r="L28">
        <v>0</v>
      </c>
      <c r="M28">
        <v>5</v>
      </c>
      <c r="N28">
        <v>1</v>
      </c>
      <c r="O28">
        <v>1</v>
      </c>
      <c r="P28">
        <v>1</v>
      </c>
      <c r="Q28">
        <v>0</v>
      </c>
      <c r="R28" s="6">
        <v>1</v>
      </c>
      <c r="S28" s="6">
        <v>0</v>
      </c>
      <c r="T28" s="6"/>
      <c r="U28">
        <f t="shared" si="0"/>
        <v>16</v>
      </c>
      <c r="V28">
        <f t="shared" si="1"/>
        <v>1.3333333333333333</v>
      </c>
    </row>
    <row r="29" spans="1:22" ht="15">
      <c r="A29" t="s">
        <v>26</v>
      </c>
      <c r="H29">
        <v>2</v>
      </c>
      <c r="I29">
        <v>2</v>
      </c>
      <c r="J29">
        <v>2</v>
      </c>
      <c r="K29">
        <v>0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 s="6">
        <v>2</v>
      </c>
      <c r="S29" s="6">
        <v>0</v>
      </c>
      <c r="T29" s="6"/>
      <c r="U29">
        <f t="shared" si="0"/>
        <v>13</v>
      </c>
      <c r="V29">
        <f t="shared" si="1"/>
        <v>1.0833333333333333</v>
      </c>
    </row>
    <row r="30" spans="1:22" ht="15">
      <c r="A30" t="s">
        <v>27</v>
      </c>
      <c r="H30">
        <f aca="true" t="shared" si="2" ref="H30:S30">SUM(H23:H29)</f>
        <v>19</v>
      </c>
      <c r="I30">
        <f t="shared" si="2"/>
        <v>24</v>
      </c>
      <c r="J30">
        <f t="shared" si="2"/>
        <v>43</v>
      </c>
      <c r="K30">
        <f t="shared" si="2"/>
        <v>81</v>
      </c>
      <c r="L30">
        <f t="shared" si="2"/>
        <v>107</v>
      </c>
      <c r="M30">
        <f t="shared" si="2"/>
        <v>119</v>
      </c>
      <c r="N30">
        <f t="shared" si="2"/>
        <v>146</v>
      </c>
      <c r="O30">
        <f t="shared" si="2"/>
        <v>146</v>
      </c>
      <c r="P30">
        <f t="shared" si="2"/>
        <v>102</v>
      </c>
      <c r="Q30">
        <f t="shared" si="2"/>
        <v>137</v>
      </c>
      <c r="R30" s="6">
        <f t="shared" si="2"/>
        <v>146</v>
      </c>
      <c r="S30" s="6">
        <f t="shared" si="2"/>
        <v>180</v>
      </c>
      <c r="T30" s="6"/>
      <c r="U30">
        <f>SUM(H30:S30)</f>
        <v>1250</v>
      </c>
      <c r="V30">
        <f t="shared" si="1"/>
        <v>104.16666666666667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27.421875" style="0" customWidth="1"/>
    <col min="2" max="2" width="10.57421875" style="0" customWidth="1"/>
    <col min="3" max="3" width="11.57421875" style="0" customWidth="1"/>
    <col min="4" max="4" width="18.421875" style="0" customWidth="1"/>
    <col min="5" max="5" width="9.140625" style="5" customWidth="1"/>
  </cols>
  <sheetData>
    <row r="1" spans="2:5" ht="15">
      <c r="B1" t="s">
        <v>34</v>
      </c>
      <c r="C1" t="s">
        <v>33</v>
      </c>
      <c r="D1" t="s">
        <v>39</v>
      </c>
      <c r="E1" s="5" t="s">
        <v>40</v>
      </c>
    </row>
    <row r="2" spans="1:5" ht="15">
      <c r="A2" t="s">
        <v>32</v>
      </c>
      <c r="B2">
        <v>780</v>
      </c>
      <c r="C2">
        <v>65</v>
      </c>
      <c r="D2">
        <v>889</v>
      </c>
      <c r="E2" s="5">
        <f>(B2/12)/(D2/10)</f>
        <v>0.7311586051743532</v>
      </c>
    </row>
    <row r="3" spans="1:5" ht="15">
      <c r="A3" t="s">
        <v>4</v>
      </c>
      <c r="B3">
        <v>2100</v>
      </c>
      <c r="C3">
        <v>175</v>
      </c>
      <c r="D3">
        <v>262</v>
      </c>
      <c r="E3" s="5">
        <f>(B3/12)/(D3/10)</f>
        <v>6.6793893129771</v>
      </c>
    </row>
    <row r="4" spans="1:5" ht="15">
      <c r="A4" t="s">
        <v>35</v>
      </c>
      <c r="B4">
        <v>1595</v>
      </c>
      <c r="C4">
        <v>133</v>
      </c>
      <c r="D4">
        <v>73</v>
      </c>
      <c r="E4" s="5">
        <f>(B4/12)/(D4/10)</f>
        <v>18.207762557077626</v>
      </c>
    </row>
    <row r="5" spans="1:3" ht="15">
      <c r="A5" t="s">
        <v>36</v>
      </c>
      <c r="B5">
        <v>577</v>
      </c>
      <c r="C5">
        <v>48</v>
      </c>
    </row>
    <row r="7" spans="1:3" ht="15">
      <c r="A7" t="s">
        <v>38</v>
      </c>
      <c r="B7">
        <v>1200</v>
      </c>
      <c r="C7">
        <v>100</v>
      </c>
    </row>
    <row r="8" spans="1:3" ht="15">
      <c r="A8" t="s">
        <v>37</v>
      </c>
      <c r="B8">
        <v>3585</v>
      </c>
      <c r="C8">
        <v>299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B1">
      <selection activeCell="R12" sqref="R12"/>
    </sheetView>
  </sheetViews>
  <sheetFormatPr defaultColWidth="9.140625" defaultRowHeight="15"/>
  <cols>
    <col min="1" max="1" width="20.7109375" style="0" customWidth="1"/>
    <col min="2" max="2" width="1.57421875" style="8" customWidth="1"/>
    <col min="3" max="3" width="10.421875" style="0" customWidth="1"/>
    <col min="4" max="4" width="1.1484375" style="10" customWidth="1"/>
    <col min="5" max="10" width="9.140625" style="0" customWidth="1"/>
  </cols>
  <sheetData>
    <row r="1" spans="3:19" ht="42" customHeight="1">
      <c r="C1" t="s">
        <v>51</v>
      </c>
      <c r="E1" t="s">
        <v>18</v>
      </c>
      <c r="F1" t="s">
        <v>50</v>
      </c>
      <c r="G1" t="s">
        <v>29</v>
      </c>
      <c r="H1" t="s">
        <v>30</v>
      </c>
      <c r="I1" t="s">
        <v>41</v>
      </c>
      <c r="J1" t="s">
        <v>42</v>
      </c>
      <c r="K1" t="s">
        <v>11</v>
      </c>
      <c r="L1" t="s">
        <v>7</v>
      </c>
      <c r="M1" t="s">
        <v>8</v>
      </c>
      <c r="N1" t="s">
        <v>9</v>
      </c>
      <c r="O1" t="s">
        <v>16</v>
      </c>
      <c r="P1" t="s">
        <v>17</v>
      </c>
      <c r="Q1" t="s">
        <v>52</v>
      </c>
      <c r="R1" t="s">
        <v>53</v>
      </c>
      <c r="S1" t="s">
        <v>54</v>
      </c>
    </row>
    <row r="2" spans="2:4" s="7" customFormat="1" ht="5.25" customHeight="1">
      <c r="B2" s="8"/>
      <c r="D2" s="10"/>
    </row>
    <row r="3" ht="15">
      <c r="A3" t="s">
        <v>5</v>
      </c>
    </row>
    <row r="4" spans="1:19" ht="15">
      <c r="A4" t="s">
        <v>6</v>
      </c>
      <c r="C4">
        <v>59</v>
      </c>
      <c r="E4">
        <v>49</v>
      </c>
      <c r="F4">
        <v>56</v>
      </c>
      <c r="G4">
        <v>49</v>
      </c>
      <c r="H4">
        <v>40</v>
      </c>
      <c r="I4">
        <v>47</v>
      </c>
      <c r="J4">
        <v>44</v>
      </c>
      <c r="K4">
        <v>32</v>
      </c>
      <c r="L4">
        <v>34</v>
      </c>
      <c r="M4">
        <v>35</v>
      </c>
      <c r="N4">
        <v>19</v>
      </c>
      <c r="O4">
        <v>18</v>
      </c>
      <c r="P4" s="11"/>
      <c r="Q4">
        <f aca="true" t="shared" si="0" ref="Q4:Q11">SUM(E4:P4)</f>
        <v>423</v>
      </c>
      <c r="R4" s="6">
        <f aca="true" t="shared" si="1" ref="R4:R11">Q4/12</f>
        <v>35.25</v>
      </c>
      <c r="S4" s="6">
        <f aca="true" t="shared" si="2" ref="S4:S11">R4-C4</f>
        <v>-23.75</v>
      </c>
    </row>
    <row r="5" spans="1:19" ht="15">
      <c r="A5" t="s">
        <v>14</v>
      </c>
      <c r="C5">
        <v>824</v>
      </c>
      <c r="E5">
        <v>911</v>
      </c>
      <c r="F5">
        <v>411</v>
      </c>
      <c r="G5">
        <v>694</v>
      </c>
      <c r="H5">
        <v>290</v>
      </c>
      <c r="I5">
        <v>358</v>
      </c>
      <c r="J5">
        <v>425</v>
      </c>
      <c r="K5">
        <v>142</v>
      </c>
      <c r="L5">
        <v>376</v>
      </c>
      <c r="M5">
        <v>280</v>
      </c>
      <c r="N5">
        <v>159</v>
      </c>
      <c r="O5">
        <v>92</v>
      </c>
      <c r="P5" s="11"/>
      <c r="Q5">
        <f t="shared" si="0"/>
        <v>4138</v>
      </c>
      <c r="R5" s="6">
        <f t="shared" si="1"/>
        <v>344.8333333333333</v>
      </c>
      <c r="S5" s="6">
        <f t="shared" si="2"/>
        <v>-479.1666666666667</v>
      </c>
    </row>
    <row r="6" spans="4:19" s="9" customFormat="1" ht="5.25" customHeight="1">
      <c r="D6" s="10"/>
      <c r="Q6"/>
      <c r="R6" s="6"/>
      <c r="S6" s="6"/>
    </row>
    <row r="7" spans="1:19" ht="15">
      <c r="A7" t="s">
        <v>49</v>
      </c>
      <c r="R7" s="6"/>
      <c r="S7" s="6"/>
    </row>
    <row r="8" spans="1:19" ht="15">
      <c r="A8" t="s">
        <v>0</v>
      </c>
      <c r="C8">
        <v>29</v>
      </c>
      <c r="E8">
        <v>34</v>
      </c>
      <c r="F8">
        <v>32</v>
      </c>
      <c r="G8">
        <v>17</v>
      </c>
      <c r="H8">
        <v>26</v>
      </c>
      <c r="I8">
        <v>36</v>
      </c>
      <c r="J8">
        <v>12</v>
      </c>
      <c r="K8">
        <v>26</v>
      </c>
      <c r="L8">
        <v>27</v>
      </c>
      <c r="M8">
        <v>13</v>
      </c>
      <c r="N8">
        <v>9</v>
      </c>
      <c r="O8">
        <v>40</v>
      </c>
      <c r="P8">
        <v>16</v>
      </c>
      <c r="Q8">
        <f t="shared" si="0"/>
        <v>288</v>
      </c>
      <c r="R8" s="6">
        <f t="shared" si="1"/>
        <v>24</v>
      </c>
      <c r="S8" s="6">
        <f t="shared" si="2"/>
        <v>-5</v>
      </c>
    </row>
    <row r="9" spans="1:19" ht="15">
      <c r="A9" t="s">
        <v>1</v>
      </c>
      <c r="C9">
        <v>416</v>
      </c>
      <c r="E9">
        <v>756</v>
      </c>
      <c r="F9">
        <v>254</v>
      </c>
      <c r="G9">
        <v>93</v>
      </c>
      <c r="H9">
        <v>252</v>
      </c>
      <c r="I9">
        <v>316</v>
      </c>
      <c r="J9">
        <v>161</v>
      </c>
      <c r="K9">
        <v>244</v>
      </c>
      <c r="L9">
        <v>184</v>
      </c>
      <c r="M9">
        <v>161</v>
      </c>
      <c r="N9">
        <v>102</v>
      </c>
      <c r="O9">
        <v>340.8</v>
      </c>
      <c r="P9">
        <v>188</v>
      </c>
      <c r="Q9">
        <f t="shared" si="0"/>
        <v>3051.8</v>
      </c>
      <c r="R9" s="6">
        <f t="shared" si="1"/>
        <v>254.3166666666667</v>
      </c>
      <c r="S9" s="6">
        <f t="shared" si="2"/>
        <v>-161.6833333333333</v>
      </c>
    </row>
    <row r="10" spans="2:19" s="7" customFormat="1" ht="3.75" customHeight="1">
      <c r="B10" s="8"/>
      <c r="D10" s="10"/>
      <c r="Q10"/>
      <c r="R10" s="6"/>
      <c r="S10" s="6"/>
    </row>
    <row r="11" spans="1:19" ht="15">
      <c r="A11" t="s">
        <v>19</v>
      </c>
      <c r="Q11">
        <f t="shared" si="0"/>
        <v>0</v>
      </c>
      <c r="R11" s="6">
        <f t="shared" si="1"/>
        <v>0</v>
      </c>
      <c r="S11" s="6">
        <f t="shared" si="2"/>
        <v>0</v>
      </c>
    </row>
    <row r="12" spans="1:19" ht="15">
      <c r="A12" t="s">
        <v>28</v>
      </c>
      <c r="C12">
        <v>50</v>
      </c>
      <c r="E12">
        <v>70</v>
      </c>
      <c r="F12">
        <v>48</v>
      </c>
      <c r="G12">
        <v>55</v>
      </c>
      <c r="H12">
        <v>59</v>
      </c>
      <c r="I12">
        <v>58</v>
      </c>
      <c r="J12">
        <v>69</v>
      </c>
      <c r="K12">
        <v>46</v>
      </c>
      <c r="L12">
        <v>67</v>
      </c>
      <c r="M12">
        <v>54</v>
      </c>
      <c r="N12">
        <v>49</v>
      </c>
      <c r="O12">
        <v>39</v>
      </c>
      <c r="P12">
        <v>52</v>
      </c>
      <c r="Q12">
        <f aca="true" t="shared" si="3" ref="Q12:Q20">SUM(E12:P12)</f>
        <v>666</v>
      </c>
      <c r="R12" s="6">
        <f aca="true" t="shared" si="4" ref="R12:R20">Q12/12</f>
        <v>55.5</v>
      </c>
      <c r="S12" s="6">
        <f aca="true" t="shared" si="5" ref="S12:S20">R12-C12</f>
        <v>5.5</v>
      </c>
    </row>
    <row r="13" spans="1:19" ht="15">
      <c r="A13" t="s">
        <v>6</v>
      </c>
      <c r="C13">
        <v>40</v>
      </c>
      <c r="E13">
        <v>72</v>
      </c>
      <c r="F13">
        <v>71</v>
      </c>
      <c r="G13">
        <v>80</v>
      </c>
      <c r="H13">
        <v>73</v>
      </c>
      <c r="I13">
        <v>75</v>
      </c>
      <c r="J13">
        <v>79</v>
      </c>
      <c r="K13">
        <v>79</v>
      </c>
      <c r="L13">
        <v>85</v>
      </c>
      <c r="M13">
        <v>80</v>
      </c>
      <c r="N13">
        <v>77</v>
      </c>
      <c r="O13">
        <v>72</v>
      </c>
      <c r="P13">
        <v>72</v>
      </c>
      <c r="Q13">
        <f t="shared" si="3"/>
        <v>915</v>
      </c>
      <c r="R13" s="6">
        <f t="shared" si="4"/>
        <v>76.25</v>
      </c>
      <c r="S13" s="6">
        <f t="shared" si="5"/>
        <v>36.25</v>
      </c>
    </row>
    <row r="14" spans="1:19" ht="15">
      <c r="A14" t="s">
        <v>21</v>
      </c>
      <c r="C14">
        <v>62</v>
      </c>
      <c r="E14">
        <v>82</v>
      </c>
      <c r="F14">
        <v>86</v>
      </c>
      <c r="G14">
        <v>72</v>
      </c>
      <c r="H14">
        <v>88</v>
      </c>
      <c r="I14">
        <v>92</v>
      </c>
      <c r="J14">
        <v>93</v>
      </c>
      <c r="K14">
        <v>91</v>
      </c>
      <c r="L14">
        <v>120</v>
      </c>
      <c r="M14">
        <v>90</v>
      </c>
      <c r="N14">
        <v>103</v>
      </c>
      <c r="O14">
        <v>76</v>
      </c>
      <c r="P14">
        <v>91</v>
      </c>
      <c r="Q14">
        <f t="shared" si="3"/>
        <v>1084</v>
      </c>
      <c r="R14" s="6">
        <f t="shared" si="4"/>
        <v>90.33333333333333</v>
      </c>
      <c r="S14" s="6">
        <f t="shared" si="5"/>
        <v>28.33333333333333</v>
      </c>
    </row>
    <row r="15" spans="1:19" ht="15">
      <c r="A15" t="s">
        <v>22</v>
      </c>
      <c r="C15">
        <v>4</v>
      </c>
      <c r="E15">
        <v>5</v>
      </c>
      <c r="F15">
        <v>5</v>
      </c>
      <c r="G15">
        <v>1</v>
      </c>
      <c r="H15">
        <v>3</v>
      </c>
      <c r="I15">
        <v>4</v>
      </c>
      <c r="J15">
        <v>2</v>
      </c>
      <c r="K15">
        <v>3</v>
      </c>
      <c r="L15">
        <v>2</v>
      </c>
      <c r="M15">
        <v>9</v>
      </c>
      <c r="N15">
        <v>10</v>
      </c>
      <c r="O15">
        <v>4</v>
      </c>
      <c r="P15">
        <v>11</v>
      </c>
      <c r="Q15">
        <f t="shared" si="3"/>
        <v>59</v>
      </c>
      <c r="R15" s="6">
        <f t="shared" si="4"/>
        <v>4.916666666666667</v>
      </c>
      <c r="S15" s="6">
        <f t="shared" si="5"/>
        <v>0.916666666666667</v>
      </c>
    </row>
    <row r="16" spans="1:19" ht="15">
      <c r="A16" t="s">
        <v>43</v>
      </c>
      <c r="C16">
        <v>38</v>
      </c>
      <c r="E16">
        <v>86</v>
      </c>
      <c r="F16">
        <v>77</v>
      </c>
      <c r="G16">
        <v>80</v>
      </c>
      <c r="H16">
        <v>68</v>
      </c>
      <c r="I16">
        <v>96</v>
      </c>
      <c r="J16">
        <v>101</v>
      </c>
      <c r="K16">
        <v>125</v>
      </c>
      <c r="L16">
        <v>110</v>
      </c>
      <c r="M16">
        <v>92</v>
      </c>
      <c r="N16">
        <v>73</v>
      </c>
      <c r="O16">
        <v>78</v>
      </c>
      <c r="P16">
        <v>98</v>
      </c>
      <c r="Q16">
        <f t="shared" si="3"/>
        <v>1084</v>
      </c>
      <c r="R16" s="6">
        <f t="shared" si="4"/>
        <v>90.33333333333333</v>
      </c>
      <c r="S16" s="6">
        <f t="shared" si="5"/>
        <v>52.33333333333333</v>
      </c>
    </row>
    <row r="17" spans="1:19" ht="15">
      <c r="A17" t="s">
        <v>23</v>
      </c>
      <c r="C17">
        <v>6</v>
      </c>
      <c r="E17">
        <v>6</v>
      </c>
      <c r="F17">
        <v>7</v>
      </c>
      <c r="G17">
        <v>18</v>
      </c>
      <c r="H17">
        <v>5</v>
      </c>
      <c r="I17">
        <v>8</v>
      </c>
      <c r="J17">
        <v>13</v>
      </c>
      <c r="K17">
        <v>17</v>
      </c>
      <c r="L17">
        <v>18</v>
      </c>
      <c r="M17">
        <v>13</v>
      </c>
      <c r="N17">
        <v>19</v>
      </c>
      <c r="O17">
        <v>18</v>
      </c>
      <c r="P17">
        <v>7</v>
      </c>
      <c r="Q17">
        <f t="shared" si="3"/>
        <v>149</v>
      </c>
      <c r="R17" s="6">
        <f t="shared" si="4"/>
        <v>12.416666666666666</v>
      </c>
      <c r="S17" s="6">
        <f t="shared" si="5"/>
        <v>6.416666666666666</v>
      </c>
    </row>
    <row r="18" spans="1:19" ht="15">
      <c r="A18" t="s">
        <v>24</v>
      </c>
      <c r="C18">
        <v>17</v>
      </c>
      <c r="E18">
        <v>21</v>
      </c>
      <c r="F18">
        <v>32</v>
      </c>
      <c r="G18">
        <v>28</v>
      </c>
      <c r="H18">
        <v>24</v>
      </c>
      <c r="I18">
        <v>28</v>
      </c>
      <c r="J18">
        <v>7</v>
      </c>
      <c r="K18">
        <v>6</v>
      </c>
      <c r="L18">
        <v>18</v>
      </c>
      <c r="M18">
        <v>9</v>
      </c>
      <c r="N18">
        <v>19</v>
      </c>
      <c r="O18">
        <v>7</v>
      </c>
      <c r="P18">
        <v>10</v>
      </c>
      <c r="Q18">
        <f t="shared" si="3"/>
        <v>209</v>
      </c>
      <c r="R18" s="6">
        <f t="shared" si="4"/>
        <v>17.416666666666668</v>
      </c>
      <c r="S18" s="6">
        <f t="shared" si="5"/>
        <v>0.41666666666666785</v>
      </c>
    </row>
    <row r="19" spans="1:19" ht="15">
      <c r="A19" t="s">
        <v>25</v>
      </c>
      <c r="C19">
        <v>1</v>
      </c>
      <c r="E19">
        <v>0</v>
      </c>
      <c r="F19">
        <v>0</v>
      </c>
      <c r="G19">
        <v>1</v>
      </c>
      <c r="H19">
        <v>3</v>
      </c>
      <c r="I19">
        <v>0</v>
      </c>
      <c r="J19">
        <v>2</v>
      </c>
      <c r="K19">
        <v>2</v>
      </c>
      <c r="L19">
        <v>4</v>
      </c>
      <c r="M19">
        <v>0</v>
      </c>
      <c r="N19">
        <v>0</v>
      </c>
      <c r="O19">
        <v>0</v>
      </c>
      <c r="P19">
        <v>0</v>
      </c>
      <c r="Q19">
        <f t="shared" si="3"/>
        <v>12</v>
      </c>
      <c r="R19" s="6">
        <f t="shared" si="4"/>
        <v>1</v>
      </c>
      <c r="S19" s="6">
        <f t="shared" si="5"/>
        <v>0</v>
      </c>
    </row>
    <row r="20" spans="1:19" ht="15">
      <c r="A20" t="s">
        <v>26</v>
      </c>
      <c r="C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f t="shared" si="3"/>
        <v>5</v>
      </c>
      <c r="R20" s="6">
        <f t="shared" si="4"/>
        <v>0.4166666666666667</v>
      </c>
      <c r="S20" s="6">
        <f t="shared" si="5"/>
        <v>-0.5833333333333333</v>
      </c>
    </row>
    <row r="21" spans="1:19" ht="15">
      <c r="A21" t="s">
        <v>27</v>
      </c>
      <c r="C21">
        <v>104</v>
      </c>
      <c r="E21">
        <f aca="true" t="shared" si="6" ref="E21:P21">SUM(E14:E20)</f>
        <v>202</v>
      </c>
      <c r="F21">
        <f t="shared" si="6"/>
        <v>207</v>
      </c>
      <c r="G21">
        <f t="shared" si="6"/>
        <v>200</v>
      </c>
      <c r="H21">
        <f t="shared" si="6"/>
        <v>191</v>
      </c>
      <c r="I21">
        <f t="shared" si="6"/>
        <v>228</v>
      </c>
      <c r="J21">
        <f t="shared" si="6"/>
        <v>220</v>
      </c>
      <c r="K21">
        <f t="shared" si="6"/>
        <v>244</v>
      </c>
      <c r="L21">
        <f t="shared" si="6"/>
        <v>272</v>
      </c>
      <c r="M21">
        <f t="shared" si="6"/>
        <v>213</v>
      </c>
      <c r="N21">
        <f t="shared" si="6"/>
        <v>224</v>
      </c>
      <c r="O21">
        <f t="shared" si="6"/>
        <v>184</v>
      </c>
      <c r="P21">
        <f t="shared" si="6"/>
        <v>217</v>
      </c>
      <c r="Q21">
        <f>SUM(E21:P21)</f>
        <v>2602</v>
      </c>
      <c r="R21" s="6">
        <f>Q21/12</f>
        <v>216.83333333333334</v>
      </c>
      <c r="S21" s="6">
        <f>R21-C21</f>
        <v>112.83333333333334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8"/>
  <sheetViews>
    <sheetView tabSelected="1" zoomScalePageLayoutView="0" workbookViewId="0" topLeftCell="A1">
      <pane ySplit="5" topLeftCell="A14" activePane="bottomLeft" state="frozen"/>
      <selection pane="topLeft" activeCell="A1" sqref="A1"/>
      <selection pane="bottomLeft" activeCell="DQ39" sqref="DQ39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12" width="9.28125" style="13" customWidth="1"/>
    <col min="13" max="13" width="3.140625" style="14" customWidth="1"/>
    <col min="14" max="39" width="9.140625" style="0" hidden="1" customWidth="1"/>
    <col min="40" max="40" width="6.421875" style="0" hidden="1" customWidth="1"/>
    <col min="41" max="42" width="7.140625" style="0" hidden="1" customWidth="1"/>
    <col min="43" max="43" width="6.8515625" style="0" hidden="1" customWidth="1"/>
    <col min="44" max="44" width="7.421875" style="0" hidden="1" customWidth="1"/>
    <col min="45" max="45" width="6.7109375" style="0" hidden="1" customWidth="1"/>
    <col min="46" max="46" width="6.140625" style="0" hidden="1" customWidth="1"/>
    <col min="47" max="47" width="7.421875" style="0" hidden="1" customWidth="1"/>
    <col min="48" max="48" width="7.140625" style="0" hidden="1" customWidth="1"/>
    <col min="49" max="49" width="7.00390625" style="0" hidden="1" customWidth="1"/>
    <col min="50" max="50" width="7.28125" style="0" hidden="1" customWidth="1"/>
    <col min="51" max="51" width="7.140625" style="2" hidden="1" customWidth="1"/>
    <col min="52" max="52" width="3.140625" style="16" hidden="1" customWidth="1"/>
    <col min="53" max="72" width="9.140625" style="0" hidden="1" customWidth="1"/>
    <col min="73" max="73" width="7.140625" style="0" hidden="1" customWidth="1"/>
    <col min="74" max="74" width="7.00390625" style="0" hidden="1" customWidth="1"/>
    <col min="75" max="75" width="6.7109375" style="0" hidden="1" customWidth="1"/>
    <col min="76" max="76" width="7.28125" style="0" hidden="1" customWidth="1"/>
    <col min="77" max="77" width="7.00390625" style="0" hidden="1" customWidth="1"/>
    <col min="78" max="78" width="8.00390625" style="0" hidden="1" customWidth="1"/>
    <col min="79" max="79" width="7.00390625" style="0" hidden="1" customWidth="1"/>
    <col min="80" max="80" width="7.140625" style="0" hidden="1" customWidth="1"/>
    <col min="81" max="81" width="7.00390625" style="0" hidden="1" customWidth="1"/>
    <col min="82" max="82" width="7.421875" style="0" hidden="1" customWidth="1"/>
    <col min="83" max="83" width="6.7109375" style="0" hidden="1" customWidth="1"/>
    <col min="84" max="84" width="6.140625" style="0" hidden="1" customWidth="1"/>
    <col min="85" max="85" width="7.140625" style="0" hidden="1" customWidth="1"/>
    <col min="86" max="86" width="7.00390625" style="0" hidden="1" customWidth="1"/>
    <col min="87" max="87" width="6.7109375" style="0" hidden="1" customWidth="1"/>
    <col min="88" max="88" width="7.28125" style="0" hidden="1" customWidth="1"/>
    <col min="89" max="89" width="7.00390625" style="0" hidden="1" customWidth="1"/>
    <col min="90" max="90" width="6.57421875" style="0" hidden="1" customWidth="1"/>
    <col min="91" max="91" width="7.00390625" style="0" hidden="1" customWidth="1"/>
    <col min="92" max="92" width="7.140625" style="0" hidden="1" customWidth="1"/>
    <col min="93" max="93" width="6.8515625" style="0" hidden="1" customWidth="1"/>
    <col min="94" max="94" width="7.421875" style="0" hidden="1" customWidth="1"/>
    <col min="95" max="95" width="6.7109375" style="0" hidden="1" customWidth="1"/>
    <col min="96" max="96" width="6.140625" style="0" hidden="1" customWidth="1"/>
    <col min="97" max="97" width="7.140625" style="0" hidden="1" customWidth="1"/>
    <col min="98" max="98" width="7.00390625" style="0" hidden="1" customWidth="1"/>
    <col min="99" max="99" width="6.7109375" style="0" hidden="1" customWidth="1"/>
    <col min="100" max="100" width="7.28125" style="0" hidden="1" customWidth="1"/>
    <col min="101" max="101" width="7.00390625" style="0" hidden="1" customWidth="1"/>
    <col min="102" max="102" width="6.57421875" style="0" hidden="1" customWidth="1"/>
    <col min="103" max="103" width="7.00390625" style="0" hidden="1" customWidth="1"/>
    <col min="104" max="104" width="7.140625" style="0" hidden="1" customWidth="1"/>
    <col min="105" max="105" width="6.8515625" style="0" hidden="1" customWidth="1"/>
    <col min="106" max="106" width="7.421875" style="0" hidden="1" customWidth="1"/>
    <col min="107" max="107" width="6.7109375" style="0" hidden="1" customWidth="1"/>
    <col min="108" max="108" width="6.140625" style="0" hidden="1" customWidth="1"/>
    <col min="109" max="109" width="7.140625" style="0" hidden="1" customWidth="1"/>
    <col min="110" max="110" width="7.00390625" style="0" hidden="1" customWidth="1"/>
    <col min="111" max="111" width="6.7109375" style="0" hidden="1" customWidth="1"/>
    <col min="112" max="112" width="7.28125" style="0" hidden="1" customWidth="1"/>
    <col min="113" max="113" width="7.00390625" style="0" hidden="1" customWidth="1"/>
    <col min="123" max="125" width="9.7109375" style="0" bestFit="1" customWidth="1"/>
  </cols>
  <sheetData>
    <row r="1" spans="2:125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N1" s="1">
        <v>41275</v>
      </c>
      <c r="O1" s="1">
        <v>41306</v>
      </c>
      <c r="P1" s="1">
        <v>41334</v>
      </c>
      <c r="Q1" s="1">
        <v>41365</v>
      </c>
      <c r="R1" s="1">
        <v>41395</v>
      </c>
      <c r="S1" s="1">
        <v>41426</v>
      </c>
      <c r="T1" s="1">
        <v>41456</v>
      </c>
      <c r="U1" s="1">
        <v>41487</v>
      </c>
      <c r="V1" s="1">
        <v>41518</v>
      </c>
      <c r="W1" s="1">
        <v>41548</v>
      </c>
      <c r="X1" s="1">
        <v>41579</v>
      </c>
      <c r="Y1" s="1">
        <v>41609</v>
      </c>
      <c r="AA1" s="1">
        <v>41640</v>
      </c>
      <c r="AB1" s="1">
        <v>41671</v>
      </c>
      <c r="AC1" s="1">
        <v>41699</v>
      </c>
      <c r="AD1" s="1">
        <v>41730</v>
      </c>
      <c r="AE1" s="1">
        <v>41760</v>
      </c>
      <c r="AF1" s="1">
        <v>41791</v>
      </c>
      <c r="AG1" s="1">
        <v>41821</v>
      </c>
      <c r="AH1" s="1">
        <v>41852</v>
      </c>
      <c r="AI1" s="1">
        <v>41883</v>
      </c>
      <c r="AJ1" s="1">
        <v>41913</v>
      </c>
      <c r="AK1" s="1">
        <v>41944</v>
      </c>
      <c r="AL1" s="1">
        <v>41974</v>
      </c>
      <c r="AN1" s="1">
        <v>42005</v>
      </c>
      <c r="AO1" s="1">
        <v>42036</v>
      </c>
      <c r="AP1" s="1">
        <v>42064</v>
      </c>
      <c r="AQ1" s="1">
        <v>42095</v>
      </c>
      <c r="AR1" s="1">
        <v>42125</v>
      </c>
      <c r="AS1" s="1">
        <v>42156</v>
      </c>
      <c r="AT1" s="1">
        <v>42186</v>
      </c>
      <c r="AU1" s="1">
        <v>42217</v>
      </c>
      <c r="AV1" s="1">
        <v>42248</v>
      </c>
      <c r="AW1" s="1">
        <v>42278</v>
      </c>
      <c r="AX1" s="1">
        <v>42309</v>
      </c>
      <c r="AY1" s="15">
        <v>42339</v>
      </c>
      <c r="BA1" s="1">
        <v>42370</v>
      </c>
      <c r="BB1" s="1">
        <v>42401</v>
      </c>
      <c r="BC1" s="1">
        <v>42430</v>
      </c>
      <c r="BD1" s="1">
        <v>42461</v>
      </c>
      <c r="BE1" s="1">
        <v>42491</v>
      </c>
      <c r="BF1" s="1">
        <v>42522</v>
      </c>
      <c r="BG1" s="1">
        <v>42552</v>
      </c>
      <c r="BH1" s="1">
        <v>42583</v>
      </c>
      <c r="BI1" s="1">
        <v>42614</v>
      </c>
      <c r="BJ1" s="1">
        <v>42644</v>
      </c>
      <c r="BK1" s="1">
        <v>42675</v>
      </c>
      <c r="BL1" s="1">
        <v>42705</v>
      </c>
      <c r="BM1" t="s">
        <v>69</v>
      </c>
      <c r="BN1" s="1">
        <v>42736</v>
      </c>
      <c r="BO1" s="1">
        <v>42767</v>
      </c>
      <c r="BP1" s="1">
        <v>42795</v>
      </c>
      <c r="BQ1" s="1">
        <v>42826</v>
      </c>
      <c r="BR1" s="1">
        <v>42856</v>
      </c>
      <c r="BS1" s="1">
        <v>42887</v>
      </c>
      <c r="BT1" s="1">
        <v>42917</v>
      </c>
      <c r="BU1" s="1">
        <v>42948</v>
      </c>
      <c r="BV1" s="1">
        <v>42979</v>
      </c>
      <c r="BW1" s="1">
        <v>43009</v>
      </c>
      <c r="BX1" s="1">
        <v>43040</v>
      </c>
      <c r="BY1" s="1">
        <v>43070</v>
      </c>
      <c r="BZ1" s="1">
        <v>43101</v>
      </c>
      <c r="CA1" s="1">
        <v>43132</v>
      </c>
      <c r="CB1" s="1">
        <v>43160</v>
      </c>
      <c r="CC1" s="1">
        <v>43191</v>
      </c>
      <c r="CD1" s="1">
        <v>43221</v>
      </c>
      <c r="CE1" s="1">
        <v>43252</v>
      </c>
      <c r="CF1" s="1">
        <v>43282</v>
      </c>
      <c r="CG1" s="1">
        <v>43313</v>
      </c>
      <c r="CH1" s="1">
        <v>43344</v>
      </c>
      <c r="CI1" s="1">
        <v>43374</v>
      </c>
      <c r="CJ1" s="1">
        <v>43405</v>
      </c>
      <c r="CK1" s="1">
        <v>43435</v>
      </c>
      <c r="CL1" s="1">
        <v>43466</v>
      </c>
      <c r="CM1" s="1">
        <v>43497</v>
      </c>
      <c r="CN1" s="1">
        <v>43525</v>
      </c>
      <c r="CO1" s="1">
        <v>43556</v>
      </c>
      <c r="CP1" s="1">
        <v>43586</v>
      </c>
      <c r="CQ1" s="1">
        <v>43617</v>
      </c>
      <c r="CR1" s="1">
        <v>43647</v>
      </c>
      <c r="CS1" s="1">
        <v>43678</v>
      </c>
      <c r="CT1" s="1">
        <v>43709</v>
      </c>
      <c r="CU1" s="1">
        <v>43739</v>
      </c>
      <c r="CV1" s="1">
        <v>43770</v>
      </c>
      <c r="CW1" s="1">
        <v>43800</v>
      </c>
      <c r="CX1" s="1">
        <v>43831</v>
      </c>
      <c r="CY1" s="1">
        <v>43862</v>
      </c>
      <c r="CZ1" s="1">
        <v>43891</v>
      </c>
      <c r="DA1" s="1">
        <v>43922</v>
      </c>
      <c r="DB1" s="1">
        <v>43952</v>
      </c>
      <c r="DC1" s="1">
        <v>43983</v>
      </c>
      <c r="DD1" s="1">
        <v>44013</v>
      </c>
      <c r="DE1" s="1">
        <v>44044</v>
      </c>
      <c r="DF1" s="1">
        <v>44075</v>
      </c>
      <c r="DG1" s="1">
        <v>44105</v>
      </c>
      <c r="DH1" s="1">
        <v>44136</v>
      </c>
      <c r="DI1" s="1">
        <v>44166</v>
      </c>
      <c r="DJ1" s="18">
        <v>44197</v>
      </c>
      <c r="DK1" s="18">
        <v>44231</v>
      </c>
      <c r="DL1" s="18">
        <v>44256</v>
      </c>
      <c r="DM1" s="18">
        <v>44287</v>
      </c>
      <c r="DN1" s="18">
        <v>44317</v>
      </c>
      <c r="DO1" s="18">
        <v>44348</v>
      </c>
      <c r="DP1" s="18">
        <v>44378</v>
      </c>
      <c r="DQ1" s="18">
        <v>44409</v>
      </c>
      <c r="DR1" s="18">
        <v>44440</v>
      </c>
      <c r="DS1" s="18">
        <v>44470</v>
      </c>
      <c r="DT1" s="18">
        <v>44501</v>
      </c>
      <c r="DU1" s="18">
        <v>44531</v>
      </c>
    </row>
    <row r="2" ht="15" hidden="1">
      <c r="A2" t="s">
        <v>5</v>
      </c>
    </row>
    <row r="3" spans="1:38" ht="15" hidden="1">
      <c r="A3" t="s">
        <v>6</v>
      </c>
      <c r="B3">
        <v>59</v>
      </c>
      <c r="C3">
        <v>35</v>
      </c>
      <c r="D3" s="6">
        <f aca="true" t="shared" si="0" ref="D3:D25">AVERAGE(N3:Y3)</f>
        <v>24.666666666666668</v>
      </c>
      <c r="E3" s="6">
        <f>AVERAGE(AA3:AL3)</f>
        <v>14.333333333333334</v>
      </c>
      <c r="N3">
        <v>28</v>
      </c>
      <c r="O3">
        <v>15</v>
      </c>
      <c r="P3">
        <v>16</v>
      </c>
      <c r="Q3">
        <v>37</v>
      </c>
      <c r="R3">
        <v>32</v>
      </c>
      <c r="S3">
        <v>41</v>
      </c>
      <c r="T3">
        <v>36</v>
      </c>
      <c r="U3">
        <v>25</v>
      </c>
      <c r="V3">
        <v>27</v>
      </c>
      <c r="W3">
        <v>9</v>
      </c>
      <c r="X3">
        <v>12</v>
      </c>
      <c r="Y3">
        <v>18</v>
      </c>
      <c r="AA3">
        <v>26</v>
      </c>
      <c r="AB3">
        <v>17</v>
      </c>
      <c r="AC3">
        <v>27</v>
      </c>
      <c r="AD3">
        <v>7</v>
      </c>
      <c r="AE3">
        <v>1</v>
      </c>
      <c r="AF3">
        <v>14</v>
      </c>
      <c r="AG3">
        <v>19</v>
      </c>
      <c r="AH3">
        <v>12</v>
      </c>
      <c r="AI3">
        <v>14</v>
      </c>
      <c r="AJ3">
        <v>12</v>
      </c>
      <c r="AK3">
        <v>13</v>
      </c>
      <c r="AL3">
        <v>10</v>
      </c>
    </row>
    <row r="4" spans="1:38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AVERAGE(AA4:AL4)</f>
        <v>112.58333333333333</v>
      </c>
      <c r="N4">
        <v>337</v>
      </c>
      <c r="O4">
        <v>128</v>
      </c>
      <c r="P4">
        <v>130</v>
      </c>
      <c r="Q4">
        <v>906</v>
      </c>
      <c r="R4">
        <v>423</v>
      </c>
      <c r="S4">
        <v>271</v>
      </c>
      <c r="T4">
        <v>374</v>
      </c>
      <c r="U4">
        <v>175</v>
      </c>
      <c r="V4">
        <v>176</v>
      </c>
      <c r="W4">
        <v>61</v>
      </c>
      <c r="X4">
        <v>669</v>
      </c>
      <c r="Y4">
        <v>178</v>
      </c>
      <c r="AA4">
        <v>191</v>
      </c>
      <c r="AB4">
        <v>150</v>
      </c>
      <c r="AC4">
        <v>235</v>
      </c>
      <c r="AD4">
        <v>6</v>
      </c>
      <c r="AE4">
        <v>3</v>
      </c>
      <c r="AF4">
        <v>47</v>
      </c>
      <c r="AG4">
        <v>111</v>
      </c>
      <c r="AH4">
        <v>58</v>
      </c>
      <c r="AI4">
        <v>229</v>
      </c>
      <c r="AJ4">
        <v>137</v>
      </c>
      <c r="AK4">
        <v>93</v>
      </c>
      <c r="AL4">
        <v>91</v>
      </c>
    </row>
    <row r="5" spans="1:2" ht="15" hidden="1">
      <c r="A5" s="12"/>
      <c r="B5" s="12"/>
    </row>
    <row r="6" ht="15">
      <c r="A6" t="s">
        <v>49</v>
      </c>
    </row>
    <row r="7" spans="1:116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AVERAGE(AA7:AL7)</f>
        <v>39.333333333333336</v>
      </c>
      <c r="F7" s="13">
        <f>AVERAGE(AN7:AY7)</f>
        <v>66.08333333333333</v>
      </c>
      <c r="G7" s="13">
        <f>AVERAGE(BA7:BL7)</f>
        <v>94.16666666666667</v>
      </c>
      <c r="H7" s="13">
        <f>AVERAGE(BN7:BY7)</f>
        <v>129.83333333333334</v>
      </c>
      <c r="I7" s="13">
        <f>AVERAGE(BZ7:CK7)</f>
        <v>114.58333333333333</v>
      </c>
      <c r="J7" s="13">
        <f>AVERAGE(CL7:CW7)</f>
        <v>133.66666666666666</v>
      </c>
      <c r="K7" s="13">
        <f>AVERAGE(CX7:DI7)</f>
        <v>179.91666666666666</v>
      </c>
      <c r="L7" s="13">
        <f>AVERAGE(DJ7:DU7)</f>
        <v>152.33333333333334</v>
      </c>
      <c r="N7">
        <v>26</v>
      </c>
      <c r="O7">
        <v>30</v>
      </c>
      <c r="P7">
        <v>52</v>
      </c>
      <c r="Q7">
        <v>15</v>
      </c>
      <c r="R7">
        <v>34</v>
      </c>
      <c r="S7">
        <v>13</v>
      </c>
      <c r="T7">
        <v>15</v>
      </c>
      <c r="U7">
        <v>34</v>
      </c>
      <c r="V7">
        <v>30</v>
      </c>
      <c r="W7">
        <v>30</v>
      </c>
      <c r="X7">
        <v>15</v>
      </c>
      <c r="Y7">
        <v>5</v>
      </c>
      <c r="AA7">
        <v>12</v>
      </c>
      <c r="AB7">
        <v>7</v>
      </c>
      <c r="AC7">
        <v>34</v>
      </c>
      <c r="AD7">
        <v>16</v>
      </c>
      <c r="AE7">
        <v>39</v>
      </c>
      <c r="AF7">
        <v>44</v>
      </c>
      <c r="AG7">
        <v>111</v>
      </c>
      <c r="AH7">
        <v>92</v>
      </c>
      <c r="AI7">
        <v>37</v>
      </c>
      <c r="AJ7">
        <v>48</v>
      </c>
      <c r="AK7">
        <v>19</v>
      </c>
      <c r="AL7">
        <v>13</v>
      </c>
      <c r="AN7">
        <v>35</v>
      </c>
      <c r="AO7">
        <v>20</v>
      </c>
      <c r="AP7">
        <v>36</v>
      </c>
      <c r="AQ7">
        <v>137</v>
      </c>
      <c r="AR7">
        <v>180</v>
      </c>
      <c r="AS7">
        <v>94</v>
      </c>
      <c r="AT7">
        <v>49</v>
      </c>
      <c r="AU7">
        <v>22</v>
      </c>
      <c r="AV7">
        <v>52</v>
      </c>
      <c r="AW7">
        <v>31</v>
      </c>
      <c r="AX7">
        <v>45</v>
      </c>
      <c r="AY7" s="2">
        <v>92</v>
      </c>
      <c r="BA7" s="2">
        <v>147</v>
      </c>
      <c r="BB7" s="2">
        <v>198</v>
      </c>
      <c r="BC7" s="2">
        <v>169</v>
      </c>
      <c r="BD7" s="2">
        <v>39</v>
      </c>
      <c r="BE7" s="2">
        <v>39</v>
      </c>
      <c r="BF7" s="2">
        <v>58</v>
      </c>
      <c r="BG7" s="2">
        <v>76</v>
      </c>
      <c r="BH7" s="2">
        <v>94</v>
      </c>
      <c r="BI7" s="2">
        <v>83</v>
      </c>
      <c r="BJ7" s="2">
        <v>88</v>
      </c>
      <c r="BK7" s="2">
        <v>78</v>
      </c>
      <c r="BL7" s="2">
        <v>61</v>
      </c>
      <c r="BM7">
        <f>SUM(BA7:BL7)</f>
        <v>1130</v>
      </c>
      <c r="BN7">
        <v>142</v>
      </c>
      <c r="BO7">
        <v>104</v>
      </c>
      <c r="BP7">
        <v>127</v>
      </c>
      <c r="BQ7">
        <v>75</v>
      </c>
      <c r="BR7">
        <v>95</v>
      </c>
      <c r="BS7">
        <v>132</v>
      </c>
      <c r="BT7">
        <v>123</v>
      </c>
      <c r="BU7">
        <v>145</v>
      </c>
      <c r="BV7">
        <v>118</v>
      </c>
      <c r="BW7">
        <v>155</v>
      </c>
      <c r="BX7">
        <v>160</v>
      </c>
      <c r="BY7">
        <v>182</v>
      </c>
      <c r="BZ7">
        <v>111</v>
      </c>
      <c r="CA7">
        <v>91</v>
      </c>
      <c r="CB7">
        <v>83</v>
      </c>
      <c r="CC7">
        <v>179</v>
      </c>
      <c r="CD7">
        <v>135</v>
      </c>
      <c r="CE7">
        <v>110</v>
      </c>
      <c r="CF7">
        <v>112</v>
      </c>
      <c r="CG7">
        <v>118</v>
      </c>
      <c r="CH7">
        <v>100</v>
      </c>
      <c r="CI7">
        <v>83</v>
      </c>
      <c r="CJ7">
        <v>86</v>
      </c>
      <c r="CK7">
        <v>167</v>
      </c>
      <c r="CL7">
        <v>114</v>
      </c>
      <c r="CM7">
        <v>175</v>
      </c>
      <c r="CN7">
        <v>152</v>
      </c>
      <c r="CO7">
        <v>173</v>
      </c>
      <c r="CP7">
        <v>130</v>
      </c>
      <c r="CQ7">
        <v>133</v>
      </c>
      <c r="CR7">
        <v>139</v>
      </c>
      <c r="CS7">
        <v>161</v>
      </c>
      <c r="CT7">
        <v>122</v>
      </c>
      <c r="CU7">
        <v>124</v>
      </c>
      <c r="CV7">
        <v>89</v>
      </c>
      <c r="CW7">
        <v>92</v>
      </c>
      <c r="CX7">
        <v>131</v>
      </c>
      <c r="CY7">
        <v>187</v>
      </c>
      <c r="CZ7">
        <v>115</v>
      </c>
      <c r="DA7">
        <v>220</v>
      </c>
      <c r="DB7">
        <v>223</v>
      </c>
      <c r="DC7">
        <v>213</v>
      </c>
      <c r="DD7">
        <v>202</v>
      </c>
      <c r="DE7">
        <v>152</v>
      </c>
      <c r="DF7">
        <v>217</v>
      </c>
      <c r="DG7">
        <v>199</v>
      </c>
      <c r="DH7">
        <v>155</v>
      </c>
      <c r="DI7">
        <v>145</v>
      </c>
      <c r="DJ7">
        <v>163</v>
      </c>
      <c r="DK7">
        <v>140</v>
      </c>
      <c r="DL7">
        <v>154</v>
      </c>
    </row>
    <row r="8" spans="1:116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AVERAGE(AA8:AL8)</f>
        <v>693.3591666666666</v>
      </c>
      <c r="F8" s="13">
        <f>AVERAGE(AN8:AY8)</f>
        <v>1057.8166666666666</v>
      </c>
      <c r="G8" s="13">
        <f aca="true" t="shared" si="1" ref="G8:G30">AVERAGE(BA8:BL8)</f>
        <v>1707.5833333333333</v>
      </c>
      <c r="H8" s="13">
        <f>AVERAGE(BN8:BY8)</f>
        <v>1579.8333333333333</v>
      </c>
      <c r="I8" s="13">
        <f>AVERAGE(BZ8:CK8)</f>
        <v>1616.4733333333334</v>
      </c>
      <c r="J8" s="13">
        <f aca="true" t="shared" si="2" ref="J8:J43">AVERAGE(CL8:CW8)</f>
        <v>1561.75</v>
      </c>
      <c r="K8" s="13">
        <f>AVERAGE(CX8:DI8)</f>
        <v>2218.1666666666665</v>
      </c>
      <c r="L8" s="13">
        <f>AVERAGE(DJ8:DU8)</f>
        <v>1743.6666666666667</v>
      </c>
      <c r="N8">
        <v>341</v>
      </c>
      <c r="O8">
        <v>325</v>
      </c>
      <c r="P8">
        <v>627</v>
      </c>
      <c r="Q8">
        <v>119</v>
      </c>
      <c r="R8">
        <v>398</v>
      </c>
      <c r="S8">
        <v>125</v>
      </c>
      <c r="T8">
        <v>61</v>
      </c>
      <c r="U8">
        <v>440</v>
      </c>
      <c r="V8">
        <f>30*22.49</f>
        <v>674.6999999999999</v>
      </c>
      <c r="W8">
        <v>591</v>
      </c>
      <c r="X8">
        <v>75</v>
      </c>
      <c r="Y8">
        <v>64</v>
      </c>
      <c r="AA8">
        <v>158</v>
      </c>
      <c r="AB8">
        <v>95</v>
      </c>
      <c r="AC8">
        <v>370</v>
      </c>
      <c r="AD8">
        <v>104</v>
      </c>
      <c r="AE8">
        <v>427</v>
      </c>
      <c r="AF8">
        <v>666</v>
      </c>
      <c r="AG8">
        <v>2918</v>
      </c>
      <c r="AH8">
        <v>2420</v>
      </c>
      <c r="AI8">
        <v>417</v>
      </c>
      <c r="AJ8">
        <f>48*10.4</f>
        <v>499.20000000000005</v>
      </c>
      <c r="AK8">
        <f>19*8.15</f>
        <v>154.85</v>
      </c>
      <c r="AL8">
        <f>13*7.02</f>
        <v>91.25999999999999</v>
      </c>
      <c r="AN8">
        <f>35*6.08</f>
        <v>212.8</v>
      </c>
      <c r="AO8">
        <f>20*5.1</f>
        <v>102</v>
      </c>
      <c r="AP8">
        <v>520</v>
      </c>
      <c r="AQ8">
        <v>2222</v>
      </c>
      <c r="AR8">
        <f>11.7*180</f>
        <v>2106</v>
      </c>
      <c r="AS8">
        <v>1117</v>
      </c>
      <c r="AT8">
        <v>661</v>
      </c>
      <c r="AU8">
        <v>229</v>
      </c>
      <c r="AV8">
        <f>52*26</f>
        <v>1352</v>
      </c>
      <c r="AW8">
        <v>488</v>
      </c>
      <c r="AX8">
        <v>457</v>
      </c>
      <c r="AY8" s="2">
        <v>3227</v>
      </c>
      <c r="BA8">
        <v>5781</v>
      </c>
      <c r="BB8">
        <v>2130</v>
      </c>
      <c r="BC8">
        <v>2156</v>
      </c>
      <c r="BD8">
        <v>497</v>
      </c>
      <c r="BE8">
        <v>331</v>
      </c>
      <c r="BF8">
        <v>867</v>
      </c>
      <c r="BG8">
        <v>1922</v>
      </c>
      <c r="BH8">
        <v>1844</v>
      </c>
      <c r="BI8">
        <v>1207</v>
      </c>
      <c r="BJ8">
        <v>1575</v>
      </c>
      <c r="BK8">
        <v>998</v>
      </c>
      <c r="BL8">
        <v>1183</v>
      </c>
      <c r="BM8">
        <f aca="true" t="shared" si="3" ref="BM8:BM30">SUM(BA8:BL8)</f>
        <v>20491</v>
      </c>
      <c r="BN8">
        <v>1758</v>
      </c>
      <c r="BO8">
        <v>1486</v>
      </c>
      <c r="BP8">
        <v>1930</v>
      </c>
      <c r="BQ8">
        <f>75*9.72</f>
        <v>729</v>
      </c>
      <c r="BR8">
        <v>1059</v>
      </c>
      <c r="BS8">
        <v>1434</v>
      </c>
      <c r="BT8">
        <v>1652</v>
      </c>
      <c r="BU8">
        <v>1554</v>
      </c>
      <c r="BV8">
        <v>1463</v>
      </c>
      <c r="BW8">
        <v>1855</v>
      </c>
      <c r="BX8">
        <v>2285</v>
      </c>
      <c r="BY8">
        <v>1753</v>
      </c>
      <c r="BZ8">
        <f>111*10.48</f>
        <v>1163.28</v>
      </c>
      <c r="CA8">
        <v>1989</v>
      </c>
      <c r="CB8">
        <v>1017</v>
      </c>
      <c r="CC8">
        <f>179*19.9</f>
        <v>3562.1</v>
      </c>
      <c r="CD8">
        <f>135*21.98</f>
        <v>2967.3</v>
      </c>
      <c r="CE8">
        <v>1340</v>
      </c>
      <c r="CF8">
        <v>1184</v>
      </c>
      <c r="CG8">
        <v>913</v>
      </c>
      <c r="CH8">
        <v>1190</v>
      </c>
      <c r="CI8">
        <v>992</v>
      </c>
      <c r="CJ8">
        <v>1103</v>
      </c>
      <c r="CK8">
        <v>1977</v>
      </c>
      <c r="CL8">
        <v>1620</v>
      </c>
      <c r="CM8">
        <f>175*10.04</f>
        <v>1756.9999999999998</v>
      </c>
      <c r="CN8">
        <v>1353</v>
      </c>
      <c r="CO8">
        <v>948</v>
      </c>
      <c r="CP8">
        <v>1788</v>
      </c>
      <c r="CQ8">
        <v>1793</v>
      </c>
      <c r="CR8">
        <v>1875</v>
      </c>
      <c r="CS8">
        <v>1871</v>
      </c>
      <c r="CT8">
        <v>1751</v>
      </c>
      <c r="CU8">
        <v>1476</v>
      </c>
      <c r="CV8">
        <v>1217</v>
      </c>
      <c r="CW8">
        <v>1292</v>
      </c>
      <c r="CX8">
        <v>2045</v>
      </c>
      <c r="CY8">
        <v>1556</v>
      </c>
      <c r="CZ8">
        <v>1435</v>
      </c>
      <c r="DA8">
        <v>2484</v>
      </c>
      <c r="DB8">
        <v>3452</v>
      </c>
      <c r="DC8">
        <v>3614</v>
      </c>
      <c r="DD8">
        <v>2376</v>
      </c>
      <c r="DE8">
        <v>1394</v>
      </c>
      <c r="DF8">
        <v>2274</v>
      </c>
      <c r="DG8">
        <v>2505</v>
      </c>
      <c r="DH8">
        <v>1959</v>
      </c>
      <c r="DI8">
        <v>1524</v>
      </c>
      <c r="DJ8">
        <v>1876</v>
      </c>
      <c r="DK8">
        <v>1575</v>
      </c>
      <c r="DL8">
        <v>1780</v>
      </c>
    </row>
    <row r="9" spans="1:45" ht="15" hidden="1">
      <c r="A9" t="s">
        <v>61</v>
      </c>
      <c r="J9" s="13" t="e">
        <f t="shared" si="2"/>
        <v>#DIV/0!</v>
      </c>
      <c r="K9" s="13" t="e">
        <f aca="true" t="shared" si="4" ref="K9:K43">AVERAGE(CX9:DI9)</f>
        <v>#DIV/0!</v>
      </c>
      <c r="AN9">
        <v>19</v>
      </c>
      <c r="AO9">
        <v>8</v>
      </c>
      <c r="AP9">
        <v>2</v>
      </c>
      <c r="AQ9">
        <v>11</v>
      </c>
      <c r="AR9">
        <v>7</v>
      </c>
      <c r="AS9">
        <v>7</v>
      </c>
    </row>
    <row r="10" spans="1:11" ht="15" hidden="1">
      <c r="A10" t="s">
        <v>62</v>
      </c>
      <c r="J10" s="13" t="e">
        <f t="shared" si="2"/>
        <v>#DIV/0!</v>
      </c>
      <c r="K10" s="13" t="e">
        <f t="shared" si="4"/>
        <v>#DIV/0!</v>
      </c>
    </row>
    <row r="11" spans="1:2" ht="15">
      <c r="A11" s="3"/>
      <c r="B11" s="3"/>
    </row>
    <row r="12" ht="15">
      <c r="A12" t="s">
        <v>19</v>
      </c>
    </row>
    <row r="13" spans="1:116" ht="15">
      <c r="A13" t="s">
        <v>28</v>
      </c>
      <c r="B13">
        <v>50</v>
      </c>
      <c r="C13">
        <v>56</v>
      </c>
      <c r="D13" s="6">
        <f t="shared" si="0"/>
        <v>42.583333333333336</v>
      </c>
      <c r="E13" s="6">
        <f aca="true" t="shared" si="5" ref="E13:E25">AVERAGE(AA13:AL13)</f>
        <v>36.5</v>
      </c>
      <c r="F13" s="13">
        <f aca="true" t="shared" si="6" ref="F13:F25">AVERAGE(AN13:AY13)</f>
        <v>34.5</v>
      </c>
      <c r="G13" s="13">
        <f t="shared" si="1"/>
        <v>38.083333333333336</v>
      </c>
      <c r="H13" s="13">
        <f aca="true" t="shared" si="7" ref="H13:H25">AVERAGE(BN13:BY13)</f>
        <v>30.833333333333332</v>
      </c>
      <c r="I13" s="13">
        <f>AVERAGE(BZ13:CK13)</f>
        <v>34.166666666666664</v>
      </c>
      <c r="J13" s="13">
        <f t="shared" si="2"/>
        <v>32.333333333333336</v>
      </c>
      <c r="K13" s="13">
        <f>AVERAGE(CX13:DI13)</f>
        <v>29.25</v>
      </c>
      <c r="L13" s="13">
        <f aca="true" t="shared" si="8" ref="L13:L18">AVERAGE(DJ13:DU13)</f>
        <v>22.666666666666668</v>
      </c>
      <c r="N13">
        <v>52</v>
      </c>
      <c r="O13">
        <v>48</v>
      </c>
      <c r="P13">
        <v>29</v>
      </c>
      <c r="Q13">
        <v>35</v>
      </c>
      <c r="R13">
        <v>42</v>
      </c>
      <c r="S13">
        <v>54</v>
      </c>
      <c r="T13">
        <v>59</v>
      </c>
      <c r="U13">
        <v>45</v>
      </c>
      <c r="V13">
        <v>59</v>
      </c>
      <c r="W13">
        <v>20</v>
      </c>
      <c r="X13">
        <v>34</v>
      </c>
      <c r="Y13">
        <v>34</v>
      </c>
      <c r="AA13">
        <v>38</v>
      </c>
      <c r="AB13">
        <v>27</v>
      </c>
      <c r="AC13">
        <v>38</v>
      </c>
      <c r="AD13">
        <v>41</v>
      </c>
      <c r="AE13">
        <v>44</v>
      </c>
      <c r="AF13">
        <v>39</v>
      </c>
      <c r="AG13">
        <v>29</v>
      </c>
      <c r="AH13">
        <v>46</v>
      </c>
      <c r="AI13">
        <v>29</v>
      </c>
      <c r="AJ13">
        <v>42</v>
      </c>
      <c r="AK13">
        <v>33</v>
      </c>
      <c r="AL13">
        <v>32</v>
      </c>
      <c r="AN13">
        <v>36</v>
      </c>
      <c r="AO13">
        <v>30</v>
      </c>
      <c r="AP13">
        <v>34</v>
      </c>
      <c r="AQ13">
        <v>35</v>
      </c>
      <c r="AR13">
        <v>29</v>
      </c>
      <c r="AS13">
        <v>36</v>
      </c>
      <c r="AT13">
        <v>33</v>
      </c>
      <c r="AU13">
        <v>47</v>
      </c>
      <c r="AV13">
        <v>41</v>
      </c>
      <c r="AW13">
        <v>27</v>
      </c>
      <c r="AX13">
        <v>31</v>
      </c>
      <c r="AY13" s="2">
        <v>35</v>
      </c>
      <c r="BA13" s="2">
        <v>34</v>
      </c>
      <c r="BB13" s="2">
        <v>22</v>
      </c>
      <c r="BC13" s="2">
        <v>27</v>
      </c>
      <c r="BD13" s="2">
        <v>47</v>
      </c>
      <c r="BE13" s="2">
        <v>33</v>
      </c>
      <c r="BF13" s="2">
        <v>53</v>
      </c>
      <c r="BG13" s="2">
        <v>52</v>
      </c>
      <c r="BH13" s="2">
        <v>49</v>
      </c>
      <c r="BI13" s="2">
        <v>45</v>
      </c>
      <c r="BJ13" s="2">
        <v>44</v>
      </c>
      <c r="BK13" s="2">
        <v>28</v>
      </c>
      <c r="BL13" s="2">
        <v>23</v>
      </c>
      <c r="BM13">
        <f t="shared" si="3"/>
        <v>457</v>
      </c>
      <c r="BN13">
        <v>37</v>
      </c>
      <c r="BO13">
        <v>26</v>
      </c>
      <c r="BP13">
        <v>31</v>
      </c>
      <c r="BQ13">
        <v>27</v>
      </c>
      <c r="BR13">
        <v>25</v>
      </c>
      <c r="BS13">
        <v>47</v>
      </c>
      <c r="BT13">
        <v>30</v>
      </c>
      <c r="BU13">
        <v>41</v>
      </c>
      <c r="BV13">
        <v>30</v>
      </c>
      <c r="BW13">
        <v>30</v>
      </c>
      <c r="BX13">
        <v>30</v>
      </c>
      <c r="BY13">
        <v>16</v>
      </c>
      <c r="BZ13">
        <v>25</v>
      </c>
      <c r="CA13">
        <v>32</v>
      </c>
      <c r="CB13">
        <v>23</v>
      </c>
      <c r="CC13">
        <v>26</v>
      </c>
      <c r="CD13">
        <v>32</v>
      </c>
      <c r="CE13">
        <v>44</v>
      </c>
      <c r="CF13">
        <v>48</v>
      </c>
      <c r="CG13">
        <v>46</v>
      </c>
      <c r="CH13">
        <v>31</v>
      </c>
      <c r="CI13">
        <v>38</v>
      </c>
      <c r="CJ13">
        <v>33</v>
      </c>
      <c r="CK13">
        <v>32</v>
      </c>
      <c r="CL13">
        <v>33</v>
      </c>
      <c r="CM13">
        <v>36</v>
      </c>
      <c r="CN13">
        <v>32</v>
      </c>
      <c r="CO13">
        <v>24</v>
      </c>
      <c r="CP13">
        <v>35</v>
      </c>
      <c r="CQ13">
        <v>40</v>
      </c>
      <c r="CR13">
        <v>36</v>
      </c>
      <c r="CS13">
        <v>42</v>
      </c>
      <c r="CT13">
        <v>37</v>
      </c>
      <c r="CU13">
        <v>19</v>
      </c>
      <c r="CV13">
        <v>24</v>
      </c>
      <c r="CW13">
        <v>30</v>
      </c>
      <c r="CX13">
        <v>48</v>
      </c>
      <c r="CY13">
        <v>38</v>
      </c>
      <c r="CZ13">
        <v>44</v>
      </c>
      <c r="DA13">
        <v>36</v>
      </c>
      <c r="DB13">
        <v>35</v>
      </c>
      <c r="DC13">
        <v>34</v>
      </c>
      <c r="DD13">
        <v>33</v>
      </c>
      <c r="DE13">
        <v>26</v>
      </c>
      <c r="DF13">
        <v>18</v>
      </c>
      <c r="DG13">
        <v>16</v>
      </c>
      <c r="DH13">
        <v>9</v>
      </c>
      <c r="DI13">
        <v>14</v>
      </c>
      <c r="DJ13">
        <v>35</v>
      </c>
      <c r="DK13">
        <v>12</v>
      </c>
      <c r="DL13">
        <v>21</v>
      </c>
    </row>
    <row r="14" spans="1:116" ht="15">
      <c r="A14" t="s">
        <v>6</v>
      </c>
      <c r="B14">
        <v>40</v>
      </c>
      <c r="C14">
        <v>76</v>
      </c>
      <c r="D14" s="6">
        <f t="shared" si="0"/>
        <v>91.5</v>
      </c>
      <c r="E14" s="6">
        <f t="shared" si="5"/>
        <v>104.66666666666667</v>
      </c>
      <c r="F14" s="13">
        <f t="shared" si="6"/>
        <v>155.33333333333334</v>
      </c>
      <c r="G14" s="13">
        <f t="shared" si="1"/>
        <v>218.75</v>
      </c>
      <c r="H14" s="13">
        <f t="shared" si="7"/>
        <v>250</v>
      </c>
      <c r="I14" s="13">
        <f aca="true" t="shared" si="9" ref="I14:I24">AVERAGE(BZ14:CK14)</f>
        <v>302.8333333333333</v>
      </c>
      <c r="J14" s="13">
        <f t="shared" si="2"/>
        <v>356.8333333333333</v>
      </c>
      <c r="K14" s="13">
        <f t="shared" si="4"/>
        <v>398.75</v>
      </c>
      <c r="L14" s="13">
        <f t="shared" si="8"/>
        <v>387.6666666666667</v>
      </c>
      <c r="N14">
        <v>83</v>
      </c>
      <c r="O14">
        <v>90</v>
      </c>
      <c r="P14">
        <v>78</v>
      </c>
      <c r="Q14">
        <v>84</v>
      </c>
      <c r="R14">
        <v>88</v>
      </c>
      <c r="S14">
        <v>102</v>
      </c>
      <c r="T14">
        <v>97</v>
      </c>
      <c r="U14">
        <v>96</v>
      </c>
      <c r="V14">
        <v>107</v>
      </c>
      <c r="W14">
        <v>99</v>
      </c>
      <c r="X14">
        <v>86</v>
      </c>
      <c r="Y14">
        <v>88</v>
      </c>
      <c r="AA14">
        <v>115</v>
      </c>
      <c r="AB14">
        <v>85</v>
      </c>
      <c r="AC14">
        <v>91</v>
      </c>
      <c r="AD14">
        <v>85</v>
      </c>
      <c r="AE14">
        <v>89</v>
      </c>
      <c r="AF14">
        <v>99</v>
      </c>
      <c r="AG14">
        <v>108</v>
      </c>
      <c r="AH14">
        <v>97</v>
      </c>
      <c r="AI14">
        <v>106</v>
      </c>
      <c r="AJ14">
        <v>126</v>
      </c>
      <c r="AK14">
        <v>133</v>
      </c>
      <c r="AL14">
        <v>122</v>
      </c>
      <c r="AN14">
        <v>136</v>
      </c>
      <c r="AO14">
        <v>144</v>
      </c>
      <c r="AP14">
        <v>151</v>
      </c>
      <c r="AQ14">
        <v>148</v>
      </c>
      <c r="AR14">
        <v>144</v>
      </c>
      <c r="AS14">
        <v>142</v>
      </c>
      <c r="AT14">
        <v>161</v>
      </c>
      <c r="AU14">
        <v>179</v>
      </c>
      <c r="AV14">
        <v>159</v>
      </c>
      <c r="AW14">
        <v>170</v>
      </c>
      <c r="AX14">
        <v>157</v>
      </c>
      <c r="AY14" s="2">
        <v>173</v>
      </c>
      <c r="BA14" s="2">
        <v>205</v>
      </c>
      <c r="BB14" s="2">
        <v>162</v>
      </c>
      <c r="BC14" s="2">
        <v>172</v>
      </c>
      <c r="BD14" s="2">
        <v>200</v>
      </c>
      <c r="BE14" s="2">
        <v>221</v>
      </c>
      <c r="BF14" s="2">
        <v>216</v>
      </c>
      <c r="BG14" s="2">
        <v>239</v>
      </c>
      <c r="BH14" s="2">
        <v>217</v>
      </c>
      <c r="BI14" s="2">
        <v>245</v>
      </c>
      <c r="BJ14" s="2">
        <v>281</v>
      </c>
      <c r="BK14" s="2">
        <v>240</v>
      </c>
      <c r="BL14" s="2">
        <v>227</v>
      </c>
      <c r="BM14">
        <f t="shared" si="3"/>
        <v>2625</v>
      </c>
      <c r="BN14">
        <v>234</v>
      </c>
      <c r="BO14">
        <v>204</v>
      </c>
      <c r="BP14">
        <v>233</v>
      </c>
      <c r="BQ14">
        <v>218</v>
      </c>
      <c r="BR14">
        <v>246</v>
      </c>
      <c r="BS14">
        <v>249</v>
      </c>
      <c r="BT14">
        <v>276</v>
      </c>
      <c r="BU14">
        <v>260</v>
      </c>
      <c r="BV14">
        <v>264</v>
      </c>
      <c r="BW14">
        <v>272</v>
      </c>
      <c r="BX14">
        <v>269</v>
      </c>
      <c r="BY14">
        <v>275</v>
      </c>
      <c r="BZ14">
        <v>259</v>
      </c>
      <c r="CA14">
        <v>253</v>
      </c>
      <c r="CB14">
        <v>253</v>
      </c>
      <c r="CC14">
        <v>281</v>
      </c>
      <c r="CD14">
        <v>307</v>
      </c>
      <c r="CE14">
        <v>303</v>
      </c>
      <c r="CF14">
        <v>335</v>
      </c>
      <c r="CG14">
        <v>340</v>
      </c>
      <c r="CH14">
        <v>337</v>
      </c>
      <c r="CI14">
        <v>326</v>
      </c>
      <c r="CJ14">
        <v>314</v>
      </c>
      <c r="CK14">
        <v>326</v>
      </c>
      <c r="CL14">
        <v>340</v>
      </c>
      <c r="CM14">
        <v>332</v>
      </c>
      <c r="CN14">
        <v>354</v>
      </c>
      <c r="CO14">
        <v>357</v>
      </c>
      <c r="CP14">
        <v>379</v>
      </c>
      <c r="CQ14">
        <v>386</v>
      </c>
      <c r="CR14">
        <v>338</v>
      </c>
      <c r="CS14">
        <v>378</v>
      </c>
      <c r="CT14">
        <v>360</v>
      </c>
      <c r="CU14">
        <v>366</v>
      </c>
      <c r="CV14">
        <v>346</v>
      </c>
      <c r="CW14">
        <v>346</v>
      </c>
      <c r="CX14">
        <v>404</v>
      </c>
      <c r="CY14">
        <v>386</v>
      </c>
      <c r="CZ14">
        <v>396</v>
      </c>
      <c r="DA14">
        <v>404</v>
      </c>
      <c r="DB14">
        <v>411</v>
      </c>
      <c r="DC14">
        <v>414</v>
      </c>
      <c r="DD14">
        <v>423</v>
      </c>
      <c r="DE14">
        <v>421</v>
      </c>
      <c r="DF14">
        <v>385</v>
      </c>
      <c r="DG14">
        <v>385</v>
      </c>
      <c r="DH14">
        <v>365</v>
      </c>
      <c r="DI14">
        <v>391</v>
      </c>
      <c r="DJ14">
        <v>419</v>
      </c>
      <c r="DK14">
        <v>379</v>
      </c>
      <c r="DL14">
        <v>365</v>
      </c>
    </row>
    <row r="15" spans="1:116" ht="15">
      <c r="A15" t="s">
        <v>21</v>
      </c>
      <c r="B15">
        <v>62</v>
      </c>
      <c r="C15">
        <v>90</v>
      </c>
      <c r="D15" s="6">
        <f t="shared" si="0"/>
        <v>105.66666666666667</v>
      </c>
      <c r="E15" s="6">
        <f t="shared" si="5"/>
        <v>95.58333333333333</v>
      </c>
      <c r="F15" s="13">
        <f t="shared" si="6"/>
        <v>118</v>
      </c>
      <c r="G15" s="13">
        <f t="shared" si="1"/>
        <v>230.91666666666666</v>
      </c>
      <c r="H15" s="13">
        <f t="shared" si="7"/>
        <v>249.75</v>
      </c>
      <c r="I15" s="13">
        <f t="shared" si="9"/>
        <v>224.16666666666666</v>
      </c>
      <c r="J15" s="13">
        <f t="shared" si="2"/>
        <v>141.91666666666666</v>
      </c>
      <c r="K15" s="13">
        <f t="shared" si="4"/>
        <v>138.75</v>
      </c>
      <c r="L15" s="13">
        <f t="shared" si="8"/>
        <v>115.33333333333333</v>
      </c>
      <c r="N15">
        <v>89</v>
      </c>
      <c r="O15">
        <v>97</v>
      </c>
      <c r="P15">
        <v>87</v>
      </c>
      <c r="Q15">
        <v>82</v>
      </c>
      <c r="R15">
        <v>93</v>
      </c>
      <c r="S15">
        <v>111</v>
      </c>
      <c r="T15">
        <v>128</v>
      </c>
      <c r="U15">
        <v>117</v>
      </c>
      <c r="V15">
        <v>123</v>
      </c>
      <c r="W15">
        <v>151</v>
      </c>
      <c r="X15">
        <v>98</v>
      </c>
      <c r="Y15">
        <v>92</v>
      </c>
      <c r="AA15">
        <v>133</v>
      </c>
      <c r="AB15">
        <v>71</v>
      </c>
      <c r="AC15">
        <v>97</v>
      </c>
      <c r="AD15">
        <v>82</v>
      </c>
      <c r="AE15">
        <v>90</v>
      </c>
      <c r="AF15">
        <v>93</v>
      </c>
      <c r="AG15">
        <v>118</v>
      </c>
      <c r="AH15">
        <v>85</v>
      </c>
      <c r="AI15">
        <v>82</v>
      </c>
      <c r="AJ15">
        <v>82</v>
      </c>
      <c r="AK15">
        <v>120</v>
      </c>
      <c r="AL15">
        <v>94</v>
      </c>
      <c r="AN15">
        <v>109</v>
      </c>
      <c r="AO15">
        <v>104</v>
      </c>
      <c r="AP15">
        <v>99</v>
      </c>
      <c r="AQ15">
        <v>108</v>
      </c>
      <c r="AR15">
        <v>119</v>
      </c>
      <c r="AS15">
        <v>119</v>
      </c>
      <c r="AT15">
        <v>134</v>
      </c>
      <c r="AU15">
        <v>130</v>
      </c>
      <c r="AV15">
        <v>120</v>
      </c>
      <c r="AW15">
        <v>98</v>
      </c>
      <c r="AX15">
        <v>127</v>
      </c>
      <c r="AY15" s="2">
        <v>149</v>
      </c>
      <c r="BA15" s="2">
        <v>118</v>
      </c>
      <c r="BB15" s="2">
        <v>96</v>
      </c>
      <c r="BC15" s="2">
        <v>132</v>
      </c>
      <c r="BD15" s="2">
        <v>180</v>
      </c>
      <c r="BE15" s="2">
        <v>191</v>
      </c>
      <c r="BF15" s="2">
        <v>262</v>
      </c>
      <c r="BG15" s="2">
        <v>330</v>
      </c>
      <c r="BH15" s="2">
        <v>386</v>
      </c>
      <c r="BI15" s="2">
        <v>294</v>
      </c>
      <c r="BJ15" s="2">
        <v>282</v>
      </c>
      <c r="BK15" s="2">
        <v>267</v>
      </c>
      <c r="BL15" s="2">
        <v>233</v>
      </c>
      <c r="BM15">
        <f t="shared" si="3"/>
        <v>2771</v>
      </c>
      <c r="BN15">
        <v>198</v>
      </c>
      <c r="BO15">
        <v>173</v>
      </c>
      <c r="BP15">
        <v>212</v>
      </c>
      <c r="BQ15">
        <v>275</v>
      </c>
      <c r="BR15">
        <v>282</v>
      </c>
      <c r="BS15">
        <v>317</v>
      </c>
      <c r="BT15">
        <v>259</v>
      </c>
      <c r="BU15">
        <v>239</v>
      </c>
      <c r="BV15">
        <v>247</v>
      </c>
      <c r="BW15">
        <v>266</v>
      </c>
      <c r="BX15">
        <v>243</v>
      </c>
      <c r="BY15">
        <v>286</v>
      </c>
      <c r="BZ15">
        <v>279</v>
      </c>
      <c r="CA15">
        <v>298</v>
      </c>
      <c r="CB15">
        <v>298</v>
      </c>
      <c r="CC15">
        <v>264</v>
      </c>
      <c r="CD15">
        <v>240</v>
      </c>
      <c r="CE15">
        <v>194</v>
      </c>
      <c r="CF15">
        <v>221</v>
      </c>
      <c r="CG15">
        <v>226</v>
      </c>
      <c r="CH15">
        <v>205</v>
      </c>
      <c r="CI15">
        <v>157</v>
      </c>
      <c r="CJ15">
        <v>150</v>
      </c>
      <c r="CK15">
        <v>158</v>
      </c>
      <c r="CL15">
        <v>145</v>
      </c>
      <c r="CM15">
        <v>129</v>
      </c>
      <c r="CN15">
        <v>118</v>
      </c>
      <c r="CO15">
        <v>135</v>
      </c>
      <c r="CP15">
        <v>145</v>
      </c>
      <c r="CQ15">
        <v>183</v>
      </c>
      <c r="CR15">
        <v>178</v>
      </c>
      <c r="CS15">
        <v>131</v>
      </c>
      <c r="CT15">
        <v>106</v>
      </c>
      <c r="CU15">
        <v>143</v>
      </c>
      <c r="CV15">
        <v>162</v>
      </c>
      <c r="CW15">
        <v>128</v>
      </c>
      <c r="CX15">
        <v>113</v>
      </c>
      <c r="CY15">
        <v>99</v>
      </c>
      <c r="CZ15">
        <v>130</v>
      </c>
      <c r="DA15">
        <v>146</v>
      </c>
      <c r="DB15">
        <v>202</v>
      </c>
      <c r="DC15">
        <v>162</v>
      </c>
      <c r="DD15">
        <v>151</v>
      </c>
      <c r="DE15">
        <v>147</v>
      </c>
      <c r="DF15">
        <v>134</v>
      </c>
      <c r="DG15">
        <v>147</v>
      </c>
      <c r="DH15">
        <v>129</v>
      </c>
      <c r="DI15">
        <v>105</v>
      </c>
      <c r="DJ15">
        <v>118</v>
      </c>
      <c r="DK15">
        <v>125</v>
      </c>
      <c r="DL15">
        <v>103</v>
      </c>
    </row>
    <row r="16" spans="1:116" ht="15">
      <c r="A16" t="s">
        <v>22</v>
      </c>
      <c r="B16">
        <v>4</v>
      </c>
      <c r="C16">
        <v>5</v>
      </c>
      <c r="D16" s="6">
        <f t="shared" si="0"/>
        <v>5.166666666666667</v>
      </c>
      <c r="E16" s="6">
        <f t="shared" si="5"/>
        <v>3.4166666666666665</v>
      </c>
      <c r="F16" s="13">
        <f t="shared" si="6"/>
        <v>2.5833333333333335</v>
      </c>
      <c r="G16" s="13">
        <f t="shared" si="1"/>
        <v>2.6666666666666665</v>
      </c>
      <c r="H16" s="13">
        <f t="shared" si="7"/>
        <v>1.5</v>
      </c>
      <c r="I16" s="13">
        <f t="shared" si="9"/>
        <v>0.6666666666666666</v>
      </c>
      <c r="J16" s="13">
        <f t="shared" si="2"/>
        <v>0.16666666666666666</v>
      </c>
      <c r="K16" s="13">
        <f t="shared" si="4"/>
        <v>0.5833333333333334</v>
      </c>
      <c r="L16" s="13">
        <f t="shared" si="8"/>
        <v>2</v>
      </c>
      <c r="N16">
        <v>3</v>
      </c>
      <c r="O16">
        <v>6</v>
      </c>
      <c r="P16">
        <v>4</v>
      </c>
      <c r="Q16">
        <v>1</v>
      </c>
      <c r="R16">
        <v>2</v>
      </c>
      <c r="S16">
        <v>8</v>
      </c>
      <c r="T16">
        <v>7</v>
      </c>
      <c r="U16">
        <v>11</v>
      </c>
      <c r="V16">
        <v>6</v>
      </c>
      <c r="W16">
        <v>4</v>
      </c>
      <c r="X16">
        <v>6</v>
      </c>
      <c r="Y16">
        <v>4</v>
      </c>
      <c r="AA16">
        <v>2</v>
      </c>
      <c r="AB16">
        <v>4</v>
      </c>
      <c r="AC16">
        <v>7</v>
      </c>
      <c r="AD16">
        <v>2</v>
      </c>
      <c r="AE16">
        <v>6</v>
      </c>
      <c r="AF16">
        <v>0</v>
      </c>
      <c r="AG16">
        <v>3</v>
      </c>
      <c r="AH16">
        <v>7</v>
      </c>
      <c r="AI16">
        <v>3</v>
      </c>
      <c r="AJ16">
        <v>1</v>
      </c>
      <c r="AK16">
        <v>1</v>
      </c>
      <c r="AL16">
        <v>5</v>
      </c>
      <c r="AN16">
        <v>2</v>
      </c>
      <c r="AO16">
        <v>2</v>
      </c>
      <c r="AP16">
        <v>3</v>
      </c>
      <c r="AQ16">
        <v>3</v>
      </c>
      <c r="AR16">
        <v>3</v>
      </c>
      <c r="AS16">
        <v>2</v>
      </c>
      <c r="AT16">
        <v>1</v>
      </c>
      <c r="AU16">
        <v>6</v>
      </c>
      <c r="AV16">
        <v>2</v>
      </c>
      <c r="AW16">
        <v>1</v>
      </c>
      <c r="AX16">
        <v>3</v>
      </c>
      <c r="AY16" s="2">
        <v>3</v>
      </c>
      <c r="BA16" s="2">
        <v>2</v>
      </c>
      <c r="BB16" s="2">
        <v>0</v>
      </c>
      <c r="BC16" s="2">
        <v>0</v>
      </c>
      <c r="BD16" s="2">
        <v>1</v>
      </c>
      <c r="BE16" s="2">
        <v>6</v>
      </c>
      <c r="BF16" s="2">
        <v>1</v>
      </c>
      <c r="BG16" s="2">
        <v>6</v>
      </c>
      <c r="BH16" s="2">
        <v>4</v>
      </c>
      <c r="BI16" s="2">
        <v>3</v>
      </c>
      <c r="BJ16" s="2">
        <v>5</v>
      </c>
      <c r="BK16" s="2">
        <v>2</v>
      </c>
      <c r="BL16" s="2">
        <v>2</v>
      </c>
      <c r="BM16">
        <f t="shared" si="3"/>
        <v>32</v>
      </c>
      <c r="BN16">
        <v>2</v>
      </c>
      <c r="BO16">
        <v>0</v>
      </c>
      <c r="BP16">
        <v>3</v>
      </c>
      <c r="BQ16">
        <v>1</v>
      </c>
      <c r="BR16">
        <v>6</v>
      </c>
      <c r="BS16">
        <v>1</v>
      </c>
      <c r="BT16">
        <v>1</v>
      </c>
      <c r="BU16">
        <v>2</v>
      </c>
      <c r="BV16">
        <v>1</v>
      </c>
      <c r="BW16">
        <v>0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3</v>
      </c>
      <c r="CE16">
        <v>0</v>
      </c>
      <c r="CF16">
        <v>0</v>
      </c>
      <c r="CG16">
        <v>0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1</v>
      </c>
      <c r="DF16">
        <v>2</v>
      </c>
      <c r="DG16">
        <v>2</v>
      </c>
      <c r="DH16">
        <v>0</v>
      </c>
      <c r="DI16">
        <v>1</v>
      </c>
      <c r="DJ16">
        <v>3</v>
      </c>
      <c r="DK16">
        <v>2</v>
      </c>
      <c r="DL16">
        <v>1</v>
      </c>
    </row>
    <row r="17" spans="1:116" ht="15">
      <c r="A17" t="s">
        <v>43</v>
      </c>
      <c r="B17">
        <v>38</v>
      </c>
      <c r="C17">
        <v>90</v>
      </c>
      <c r="D17" s="6">
        <f t="shared" si="0"/>
        <v>100.75</v>
      </c>
      <c r="E17" s="6">
        <f t="shared" si="5"/>
        <v>114.33333333333333</v>
      </c>
      <c r="F17" s="13">
        <f t="shared" si="6"/>
        <v>165.08333333333334</v>
      </c>
      <c r="G17" s="13">
        <f t="shared" si="1"/>
        <v>205.08333333333334</v>
      </c>
      <c r="H17" s="13">
        <f t="shared" si="7"/>
        <v>252.16666666666666</v>
      </c>
      <c r="I17" s="13">
        <f t="shared" si="9"/>
        <v>273.4166666666667</v>
      </c>
      <c r="J17" s="13">
        <f t="shared" si="2"/>
        <v>325.1666666666667</v>
      </c>
      <c r="K17" s="13">
        <f t="shared" si="4"/>
        <v>458</v>
      </c>
      <c r="L17" s="13">
        <f t="shared" si="8"/>
        <v>431.6666666666667</v>
      </c>
      <c r="N17">
        <v>120</v>
      </c>
      <c r="O17">
        <v>115</v>
      </c>
      <c r="P17">
        <v>102</v>
      </c>
      <c r="Q17">
        <v>91</v>
      </c>
      <c r="R17">
        <v>77</v>
      </c>
      <c r="S17">
        <v>122</v>
      </c>
      <c r="T17">
        <v>130</v>
      </c>
      <c r="U17">
        <v>113</v>
      </c>
      <c r="V17">
        <v>105</v>
      </c>
      <c r="W17">
        <v>66</v>
      </c>
      <c r="X17">
        <v>77</v>
      </c>
      <c r="Y17">
        <v>91</v>
      </c>
      <c r="AA17">
        <v>124</v>
      </c>
      <c r="AB17">
        <v>100</v>
      </c>
      <c r="AC17">
        <v>80</v>
      </c>
      <c r="AD17">
        <v>93</v>
      </c>
      <c r="AE17">
        <v>93</v>
      </c>
      <c r="AF17">
        <v>114</v>
      </c>
      <c r="AG17">
        <v>120</v>
      </c>
      <c r="AH17">
        <v>120</v>
      </c>
      <c r="AI17">
        <v>118</v>
      </c>
      <c r="AJ17">
        <v>110</v>
      </c>
      <c r="AK17">
        <v>150</v>
      </c>
      <c r="AL17">
        <v>150</v>
      </c>
      <c r="AN17">
        <v>142</v>
      </c>
      <c r="AO17">
        <v>147</v>
      </c>
      <c r="AP17">
        <v>162</v>
      </c>
      <c r="AQ17">
        <v>136</v>
      </c>
      <c r="AR17">
        <v>148</v>
      </c>
      <c r="AS17">
        <v>136</v>
      </c>
      <c r="AT17">
        <v>160</v>
      </c>
      <c r="AU17">
        <v>194</v>
      </c>
      <c r="AV17">
        <v>195</v>
      </c>
      <c r="AW17">
        <v>177</v>
      </c>
      <c r="AX17">
        <v>202</v>
      </c>
      <c r="AY17" s="2">
        <v>182</v>
      </c>
      <c r="BA17" s="2">
        <v>200</v>
      </c>
      <c r="BB17" s="2">
        <v>208</v>
      </c>
      <c r="BC17" s="2">
        <v>174</v>
      </c>
      <c r="BD17" s="2">
        <v>181</v>
      </c>
      <c r="BE17" s="2">
        <v>237</v>
      </c>
      <c r="BF17" s="2">
        <v>216</v>
      </c>
      <c r="BG17" s="2">
        <v>253</v>
      </c>
      <c r="BH17" s="2">
        <v>193</v>
      </c>
      <c r="BI17" s="2">
        <v>151</v>
      </c>
      <c r="BJ17" s="2">
        <v>213</v>
      </c>
      <c r="BK17" s="2">
        <v>220</v>
      </c>
      <c r="BL17" s="2">
        <v>215</v>
      </c>
      <c r="BM17">
        <f t="shared" si="3"/>
        <v>2461</v>
      </c>
      <c r="BN17">
        <v>206</v>
      </c>
      <c r="BO17">
        <v>193</v>
      </c>
      <c r="BP17">
        <v>200</v>
      </c>
      <c r="BQ17">
        <v>208</v>
      </c>
      <c r="BR17">
        <v>317</v>
      </c>
      <c r="BS17">
        <v>299</v>
      </c>
      <c r="BT17">
        <v>283</v>
      </c>
      <c r="BU17">
        <v>246</v>
      </c>
      <c r="BV17">
        <v>298</v>
      </c>
      <c r="BW17">
        <v>271</v>
      </c>
      <c r="BX17">
        <v>229</v>
      </c>
      <c r="BY17">
        <v>276</v>
      </c>
      <c r="BZ17">
        <v>215</v>
      </c>
      <c r="CA17">
        <v>226</v>
      </c>
      <c r="CB17">
        <v>234</v>
      </c>
      <c r="CC17">
        <v>253</v>
      </c>
      <c r="CD17">
        <v>278</v>
      </c>
      <c r="CE17">
        <v>282</v>
      </c>
      <c r="CF17">
        <v>324</v>
      </c>
      <c r="CG17">
        <v>308</v>
      </c>
      <c r="CH17">
        <v>313</v>
      </c>
      <c r="CI17">
        <v>299</v>
      </c>
      <c r="CJ17">
        <v>264</v>
      </c>
      <c r="CK17">
        <v>285</v>
      </c>
      <c r="CL17">
        <v>362</v>
      </c>
      <c r="CM17">
        <v>293</v>
      </c>
      <c r="CN17">
        <v>332</v>
      </c>
      <c r="CO17">
        <v>320</v>
      </c>
      <c r="CP17">
        <v>309</v>
      </c>
      <c r="CQ17">
        <v>383</v>
      </c>
      <c r="CR17">
        <v>336</v>
      </c>
      <c r="CS17">
        <v>362</v>
      </c>
      <c r="CT17">
        <v>294</v>
      </c>
      <c r="CU17">
        <v>297</v>
      </c>
      <c r="CV17">
        <v>299</v>
      </c>
      <c r="CW17">
        <v>315</v>
      </c>
      <c r="CX17">
        <v>351</v>
      </c>
      <c r="CY17">
        <v>272</v>
      </c>
      <c r="CZ17">
        <v>471</v>
      </c>
      <c r="DA17">
        <v>496</v>
      </c>
      <c r="DB17">
        <v>567</v>
      </c>
      <c r="DC17">
        <v>514</v>
      </c>
      <c r="DD17">
        <v>570</v>
      </c>
      <c r="DE17">
        <v>532</v>
      </c>
      <c r="DF17">
        <v>491</v>
      </c>
      <c r="DG17">
        <v>428</v>
      </c>
      <c r="DH17">
        <v>365</v>
      </c>
      <c r="DI17">
        <v>439</v>
      </c>
      <c r="DJ17">
        <v>454</v>
      </c>
      <c r="DK17">
        <v>395</v>
      </c>
      <c r="DL17">
        <v>446</v>
      </c>
    </row>
    <row r="18" spans="1:116" ht="15">
      <c r="A18" t="s">
        <v>23</v>
      </c>
      <c r="B18">
        <v>6</v>
      </c>
      <c r="C18">
        <v>12</v>
      </c>
      <c r="D18" s="6">
        <f t="shared" si="0"/>
        <v>28.25</v>
      </c>
      <c r="E18" s="6">
        <f t="shared" si="5"/>
        <v>51.666666666666664</v>
      </c>
      <c r="F18" s="13">
        <f t="shared" si="6"/>
        <v>58.75</v>
      </c>
      <c r="G18" s="13">
        <f t="shared" si="1"/>
        <v>145.58333333333334</v>
      </c>
      <c r="H18" s="13">
        <f t="shared" si="7"/>
        <v>204.5</v>
      </c>
      <c r="I18" s="13">
        <f t="shared" si="9"/>
        <v>210</v>
      </c>
      <c r="J18" s="13">
        <f t="shared" si="2"/>
        <v>178.91666666666666</v>
      </c>
      <c r="K18" s="13">
        <f t="shared" si="4"/>
        <v>129.83333333333334</v>
      </c>
      <c r="L18" s="13">
        <f t="shared" si="8"/>
        <v>125.33333333333333</v>
      </c>
      <c r="N18">
        <v>11</v>
      </c>
      <c r="O18">
        <v>11</v>
      </c>
      <c r="P18">
        <v>14</v>
      </c>
      <c r="Q18">
        <v>21</v>
      </c>
      <c r="R18">
        <v>28</v>
      </c>
      <c r="S18">
        <v>22</v>
      </c>
      <c r="T18">
        <v>32</v>
      </c>
      <c r="U18">
        <v>34</v>
      </c>
      <c r="V18">
        <v>30</v>
      </c>
      <c r="W18">
        <v>46</v>
      </c>
      <c r="X18">
        <v>39</v>
      </c>
      <c r="Y18">
        <v>51</v>
      </c>
      <c r="AA18">
        <v>43</v>
      </c>
      <c r="AB18">
        <v>41</v>
      </c>
      <c r="AC18">
        <v>68</v>
      </c>
      <c r="AD18">
        <v>67</v>
      </c>
      <c r="AE18">
        <v>64</v>
      </c>
      <c r="AF18">
        <v>53</v>
      </c>
      <c r="AG18">
        <v>37</v>
      </c>
      <c r="AH18">
        <v>49</v>
      </c>
      <c r="AI18">
        <v>32</v>
      </c>
      <c r="AJ18">
        <v>66</v>
      </c>
      <c r="AK18">
        <v>45</v>
      </c>
      <c r="AL18">
        <v>55</v>
      </c>
      <c r="AN18">
        <v>47</v>
      </c>
      <c r="AO18">
        <v>55</v>
      </c>
      <c r="AP18">
        <v>46</v>
      </c>
      <c r="AQ18">
        <v>80</v>
      </c>
      <c r="AR18">
        <v>51</v>
      </c>
      <c r="AS18">
        <v>53</v>
      </c>
      <c r="AT18">
        <v>65</v>
      </c>
      <c r="AU18">
        <v>63</v>
      </c>
      <c r="AV18">
        <v>81</v>
      </c>
      <c r="AW18">
        <v>49</v>
      </c>
      <c r="AX18">
        <v>51</v>
      </c>
      <c r="AY18" s="2">
        <v>64</v>
      </c>
      <c r="BA18" s="2">
        <v>80</v>
      </c>
      <c r="BB18" s="2">
        <v>69</v>
      </c>
      <c r="BC18" s="2">
        <v>111</v>
      </c>
      <c r="BD18" s="2">
        <v>88</v>
      </c>
      <c r="BE18" s="2">
        <v>119</v>
      </c>
      <c r="BF18" s="2">
        <v>143</v>
      </c>
      <c r="BG18" s="2">
        <v>151</v>
      </c>
      <c r="BH18" s="2">
        <v>192</v>
      </c>
      <c r="BI18" s="2">
        <v>169</v>
      </c>
      <c r="BJ18" s="2">
        <v>227</v>
      </c>
      <c r="BK18" s="2">
        <v>230</v>
      </c>
      <c r="BL18" s="2">
        <v>168</v>
      </c>
      <c r="BM18">
        <f t="shared" si="3"/>
        <v>1747</v>
      </c>
      <c r="BN18">
        <v>192</v>
      </c>
      <c r="BO18">
        <v>169</v>
      </c>
      <c r="BP18">
        <v>200</v>
      </c>
      <c r="BQ18">
        <v>202</v>
      </c>
      <c r="BR18">
        <v>192</v>
      </c>
      <c r="BS18">
        <v>99</v>
      </c>
      <c r="BT18">
        <v>238</v>
      </c>
      <c r="BU18">
        <v>223</v>
      </c>
      <c r="BV18">
        <v>246</v>
      </c>
      <c r="BW18">
        <v>250</v>
      </c>
      <c r="BX18">
        <v>222</v>
      </c>
      <c r="BY18">
        <v>221</v>
      </c>
      <c r="BZ18">
        <v>224</v>
      </c>
      <c r="CA18">
        <v>206</v>
      </c>
      <c r="CB18">
        <v>236</v>
      </c>
      <c r="CC18">
        <v>221</v>
      </c>
      <c r="CD18">
        <v>234</v>
      </c>
      <c r="CE18">
        <v>235</v>
      </c>
      <c r="CF18">
        <v>235</v>
      </c>
      <c r="CG18">
        <v>229</v>
      </c>
      <c r="CH18">
        <v>163</v>
      </c>
      <c r="CI18">
        <v>183</v>
      </c>
      <c r="CJ18">
        <v>155</v>
      </c>
      <c r="CK18">
        <v>199</v>
      </c>
      <c r="CL18">
        <v>190</v>
      </c>
      <c r="CM18">
        <v>197</v>
      </c>
      <c r="CN18">
        <v>200</v>
      </c>
      <c r="CO18">
        <v>197</v>
      </c>
      <c r="CP18">
        <v>176</v>
      </c>
      <c r="CQ18">
        <v>209</v>
      </c>
      <c r="CR18">
        <v>212</v>
      </c>
      <c r="CS18">
        <v>149</v>
      </c>
      <c r="CT18">
        <v>159</v>
      </c>
      <c r="CU18">
        <v>153</v>
      </c>
      <c r="CV18">
        <v>161</v>
      </c>
      <c r="CW18">
        <v>144</v>
      </c>
      <c r="CX18">
        <v>135</v>
      </c>
      <c r="CY18">
        <v>141</v>
      </c>
      <c r="CZ18">
        <v>139</v>
      </c>
      <c r="DA18">
        <v>129</v>
      </c>
      <c r="DB18">
        <v>139</v>
      </c>
      <c r="DC18">
        <v>129</v>
      </c>
      <c r="DD18">
        <v>166</v>
      </c>
      <c r="DE18">
        <v>121</v>
      </c>
      <c r="DF18">
        <v>117</v>
      </c>
      <c r="DG18">
        <v>96</v>
      </c>
      <c r="DH18">
        <v>111</v>
      </c>
      <c r="DI18">
        <v>135</v>
      </c>
      <c r="DJ18">
        <v>146</v>
      </c>
      <c r="DK18">
        <v>105</v>
      </c>
      <c r="DL18">
        <v>125</v>
      </c>
    </row>
    <row r="19" spans="1:92" ht="15" hidden="1">
      <c r="A19" t="s">
        <v>24</v>
      </c>
      <c r="B19">
        <v>17</v>
      </c>
      <c r="C19">
        <v>17</v>
      </c>
      <c r="D19" s="6">
        <f t="shared" si="0"/>
        <v>7.333333333333333</v>
      </c>
      <c r="E19" s="6">
        <f t="shared" si="5"/>
        <v>3.8181818181818183</v>
      </c>
      <c r="F19" s="13">
        <f t="shared" si="6"/>
        <v>1.0833333333333333</v>
      </c>
      <c r="G19" s="13">
        <f t="shared" si="1"/>
        <v>0</v>
      </c>
      <c r="H19" s="13">
        <f t="shared" si="7"/>
        <v>0</v>
      </c>
      <c r="I19" s="13">
        <f t="shared" si="9"/>
        <v>0</v>
      </c>
      <c r="J19" s="13">
        <f t="shared" si="2"/>
        <v>0</v>
      </c>
      <c r="K19" s="13" t="e">
        <f t="shared" si="4"/>
        <v>#DIV/0!</v>
      </c>
      <c r="N19">
        <v>10</v>
      </c>
      <c r="O19">
        <v>12</v>
      </c>
      <c r="P19">
        <v>10</v>
      </c>
      <c r="Q19">
        <v>2</v>
      </c>
      <c r="R19">
        <v>4</v>
      </c>
      <c r="S19">
        <v>4</v>
      </c>
      <c r="T19">
        <v>10</v>
      </c>
      <c r="U19">
        <v>8</v>
      </c>
      <c r="V19">
        <v>6</v>
      </c>
      <c r="W19">
        <v>10</v>
      </c>
      <c r="X19">
        <v>5</v>
      </c>
      <c r="Y19">
        <v>7</v>
      </c>
      <c r="AA19">
        <v>1</v>
      </c>
      <c r="AB19">
        <v>2</v>
      </c>
      <c r="AC19">
        <v>4</v>
      </c>
      <c r="AD19">
        <v>5</v>
      </c>
      <c r="AE19">
        <v>3</v>
      </c>
      <c r="AF19">
        <v>6</v>
      </c>
      <c r="AG19">
        <v>7</v>
      </c>
      <c r="AH19">
        <v>2</v>
      </c>
      <c r="AJ19">
        <v>10</v>
      </c>
      <c r="AK19">
        <v>0</v>
      </c>
      <c r="AL19">
        <v>2</v>
      </c>
      <c r="AN19">
        <v>0</v>
      </c>
      <c r="AO19">
        <v>4</v>
      </c>
      <c r="AP19">
        <v>1</v>
      </c>
      <c r="AQ19">
        <v>2</v>
      </c>
      <c r="AR19">
        <v>1</v>
      </c>
      <c r="AS19">
        <v>5</v>
      </c>
      <c r="AT19">
        <v>0</v>
      </c>
      <c r="AU19">
        <v>0</v>
      </c>
      <c r="AV19">
        <v>0</v>
      </c>
      <c r="AW19">
        <v>0</v>
      </c>
      <c r="AX19">
        <v>0</v>
      </c>
      <c r="AY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>
        <f t="shared" si="3"/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</row>
    <row r="20" spans="1:116" ht="15">
      <c r="A20" t="s">
        <v>63</v>
      </c>
      <c r="F20" s="13">
        <f t="shared" si="6"/>
        <v>9</v>
      </c>
      <c r="G20" s="13">
        <f t="shared" si="1"/>
        <v>23</v>
      </c>
      <c r="H20" s="13">
        <f t="shared" si="7"/>
        <v>18.166666666666668</v>
      </c>
      <c r="I20" s="13">
        <f t="shared" si="9"/>
        <v>83.41666666666667</v>
      </c>
      <c r="J20" s="13">
        <f t="shared" si="2"/>
        <v>211.41666666666666</v>
      </c>
      <c r="K20" s="13">
        <f t="shared" si="4"/>
        <v>307.25</v>
      </c>
      <c r="L20" s="13">
        <f aca="true" t="shared" si="10" ref="L20:L25">AVERAGE(DJ20:DU20)</f>
        <v>345</v>
      </c>
      <c r="AW20">
        <v>8</v>
      </c>
      <c r="AX20">
        <v>10</v>
      </c>
      <c r="AY20" s="2">
        <v>9</v>
      </c>
      <c r="BA20" s="2">
        <v>10</v>
      </c>
      <c r="BB20" s="2">
        <v>16</v>
      </c>
      <c r="BC20" s="2">
        <v>20</v>
      </c>
      <c r="BD20" s="2">
        <v>12</v>
      </c>
      <c r="BE20" s="2">
        <v>16</v>
      </c>
      <c r="BF20" s="2">
        <v>16</v>
      </c>
      <c r="BG20" s="2">
        <v>21</v>
      </c>
      <c r="BH20" s="2">
        <v>22</v>
      </c>
      <c r="BI20" s="2">
        <v>28</v>
      </c>
      <c r="BJ20" s="2">
        <v>41</v>
      </c>
      <c r="BK20" s="2">
        <v>44</v>
      </c>
      <c r="BL20" s="2">
        <v>30</v>
      </c>
      <c r="BM20">
        <f t="shared" si="3"/>
        <v>276</v>
      </c>
      <c r="BN20">
        <v>41</v>
      </c>
      <c r="BO20">
        <v>27</v>
      </c>
      <c r="BP20">
        <v>22</v>
      </c>
      <c r="BQ20">
        <v>21</v>
      </c>
      <c r="BR20">
        <v>24</v>
      </c>
      <c r="BS20">
        <v>12</v>
      </c>
      <c r="BT20">
        <v>19</v>
      </c>
      <c r="BU20">
        <v>6</v>
      </c>
      <c r="BV20">
        <v>21</v>
      </c>
      <c r="BW20">
        <v>16</v>
      </c>
      <c r="BX20">
        <v>5</v>
      </c>
      <c r="BY20">
        <v>4</v>
      </c>
      <c r="BZ20">
        <v>13</v>
      </c>
      <c r="CA20">
        <v>6</v>
      </c>
      <c r="CB20">
        <v>2</v>
      </c>
      <c r="CC20">
        <v>4</v>
      </c>
      <c r="CD20">
        <v>3</v>
      </c>
      <c r="CE20">
        <v>79</v>
      </c>
      <c r="CF20">
        <v>142</v>
      </c>
      <c r="CG20">
        <v>151</v>
      </c>
      <c r="CH20">
        <v>175</v>
      </c>
      <c r="CI20">
        <v>131</v>
      </c>
      <c r="CJ20">
        <v>137</v>
      </c>
      <c r="CK20">
        <v>158</v>
      </c>
      <c r="CL20">
        <v>171</v>
      </c>
      <c r="CM20">
        <v>152</v>
      </c>
      <c r="CN20">
        <v>175</v>
      </c>
      <c r="CO20">
        <v>180</v>
      </c>
      <c r="CP20">
        <v>196</v>
      </c>
      <c r="CQ20">
        <v>223</v>
      </c>
      <c r="CR20">
        <v>251</v>
      </c>
      <c r="CS20">
        <v>290</v>
      </c>
      <c r="CT20">
        <v>237</v>
      </c>
      <c r="CU20">
        <v>218</v>
      </c>
      <c r="CV20">
        <v>221</v>
      </c>
      <c r="CW20">
        <v>223</v>
      </c>
      <c r="CX20">
        <v>318</v>
      </c>
      <c r="CY20">
        <v>320</v>
      </c>
      <c r="CZ20">
        <v>256</v>
      </c>
      <c r="DA20">
        <v>304</v>
      </c>
      <c r="DB20">
        <v>286</v>
      </c>
      <c r="DC20">
        <v>315</v>
      </c>
      <c r="DD20">
        <v>343</v>
      </c>
      <c r="DE20">
        <v>340</v>
      </c>
      <c r="DF20">
        <v>304</v>
      </c>
      <c r="DG20">
        <v>299</v>
      </c>
      <c r="DH20">
        <v>310</v>
      </c>
      <c r="DI20">
        <v>292</v>
      </c>
      <c r="DJ20">
        <v>354</v>
      </c>
      <c r="DK20">
        <v>327</v>
      </c>
      <c r="DL20">
        <v>354</v>
      </c>
    </row>
    <row r="21" spans="1:116" ht="15">
      <c r="A21" t="s">
        <v>58</v>
      </c>
      <c r="E21" s="6">
        <f t="shared" si="5"/>
        <v>21.333333333333332</v>
      </c>
      <c r="F21" s="13">
        <f t="shared" si="6"/>
        <v>47.166666666666664</v>
      </c>
      <c r="G21" s="13">
        <f t="shared" si="1"/>
        <v>85.25</v>
      </c>
      <c r="H21" s="13">
        <f t="shared" si="7"/>
        <v>68.16666666666667</v>
      </c>
      <c r="I21" s="13">
        <f t="shared" si="9"/>
        <v>151.33333333333334</v>
      </c>
      <c r="J21" s="13">
        <f t="shared" si="2"/>
        <v>302.0833333333333</v>
      </c>
      <c r="K21" s="13">
        <f t="shared" si="4"/>
        <v>486.0833333333333</v>
      </c>
      <c r="L21" s="13">
        <f t="shared" si="10"/>
        <v>531</v>
      </c>
      <c r="AA21">
        <v>9</v>
      </c>
      <c r="AB21">
        <v>19</v>
      </c>
      <c r="AC21">
        <v>10</v>
      </c>
      <c r="AD21">
        <v>5</v>
      </c>
      <c r="AE21">
        <v>21</v>
      </c>
      <c r="AF21">
        <v>41</v>
      </c>
      <c r="AG21">
        <v>22</v>
      </c>
      <c r="AH21">
        <v>20</v>
      </c>
      <c r="AI21">
        <v>13</v>
      </c>
      <c r="AJ21">
        <v>38</v>
      </c>
      <c r="AK21">
        <v>33</v>
      </c>
      <c r="AL21">
        <v>25</v>
      </c>
      <c r="AN21">
        <v>42</v>
      </c>
      <c r="AO21">
        <v>38</v>
      </c>
      <c r="AP21">
        <v>42</v>
      </c>
      <c r="AQ21">
        <v>24</v>
      </c>
      <c r="AR21">
        <v>26</v>
      </c>
      <c r="AS21">
        <v>45</v>
      </c>
      <c r="AT21">
        <v>39</v>
      </c>
      <c r="AU21">
        <v>41</v>
      </c>
      <c r="AV21">
        <v>58</v>
      </c>
      <c r="AW21">
        <v>77</v>
      </c>
      <c r="AX21">
        <v>64</v>
      </c>
      <c r="AY21" s="2">
        <v>70</v>
      </c>
      <c r="BA21" s="2">
        <v>83</v>
      </c>
      <c r="BB21" s="2">
        <v>55</v>
      </c>
      <c r="BC21" s="2">
        <v>70</v>
      </c>
      <c r="BD21" s="2">
        <v>76</v>
      </c>
      <c r="BE21" s="2">
        <v>83</v>
      </c>
      <c r="BF21" s="2">
        <v>77</v>
      </c>
      <c r="BG21" s="2">
        <v>114</v>
      </c>
      <c r="BH21" s="2">
        <v>94</v>
      </c>
      <c r="BI21" s="2">
        <v>101</v>
      </c>
      <c r="BJ21" s="2">
        <v>117</v>
      </c>
      <c r="BK21" s="2">
        <v>72</v>
      </c>
      <c r="BL21" s="2">
        <v>81</v>
      </c>
      <c r="BM21">
        <f t="shared" si="3"/>
        <v>1023</v>
      </c>
      <c r="BN21">
        <v>91</v>
      </c>
      <c r="BO21">
        <v>69</v>
      </c>
      <c r="BP21">
        <v>90</v>
      </c>
      <c r="BQ21">
        <v>69</v>
      </c>
      <c r="BR21">
        <v>87</v>
      </c>
      <c r="BS21">
        <v>53</v>
      </c>
      <c r="BT21">
        <v>58</v>
      </c>
      <c r="BU21">
        <v>49</v>
      </c>
      <c r="BV21">
        <v>61</v>
      </c>
      <c r="BW21">
        <v>61</v>
      </c>
      <c r="BX21">
        <v>65</v>
      </c>
      <c r="BY21">
        <v>65</v>
      </c>
      <c r="BZ21">
        <v>69</v>
      </c>
      <c r="CA21">
        <v>40</v>
      </c>
      <c r="CB21">
        <v>53</v>
      </c>
      <c r="CC21">
        <v>51</v>
      </c>
      <c r="CD21">
        <v>67</v>
      </c>
      <c r="CE21">
        <v>208</v>
      </c>
      <c r="CF21">
        <v>224</v>
      </c>
      <c r="CG21">
        <v>235</v>
      </c>
      <c r="CH21">
        <v>198</v>
      </c>
      <c r="CI21">
        <v>195</v>
      </c>
      <c r="CJ21">
        <v>242</v>
      </c>
      <c r="CK21">
        <v>234</v>
      </c>
      <c r="CL21">
        <v>336</v>
      </c>
      <c r="CM21">
        <v>254</v>
      </c>
      <c r="CN21">
        <v>313</v>
      </c>
      <c r="CO21">
        <v>259</v>
      </c>
      <c r="CP21">
        <v>306</v>
      </c>
      <c r="CQ21">
        <v>306</v>
      </c>
      <c r="CR21">
        <v>285</v>
      </c>
      <c r="CS21">
        <v>272</v>
      </c>
      <c r="CT21">
        <v>302</v>
      </c>
      <c r="CU21">
        <v>353</v>
      </c>
      <c r="CV21">
        <v>309</v>
      </c>
      <c r="CW21">
        <v>330</v>
      </c>
      <c r="CX21">
        <v>349</v>
      </c>
      <c r="CY21">
        <v>378</v>
      </c>
      <c r="CZ21">
        <v>369</v>
      </c>
      <c r="DA21">
        <v>487</v>
      </c>
      <c r="DB21">
        <v>462</v>
      </c>
      <c r="DC21">
        <v>491</v>
      </c>
      <c r="DD21">
        <v>719</v>
      </c>
      <c r="DE21">
        <v>643</v>
      </c>
      <c r="DF21">
        <v>573</v>
      </c>
      <c r="DG21">
        <v>510</v>
      </c>
      <c r="DH21">
        <v>458</v>
      </c>
      <c r="DI21">
        <v>394</v>
      </c>
      <c r="DJ21">
        <v>482</v>
      </c>
      <c r="DK21">
        <v>531</v>
      </c>
      <c r="DL21">
        <v>580</v>
      </c>
    </row>
    <row r="22" spans="1:116" ht="15">
      <c r="A22" t="s">
        <v>25</v>
      </c>
      <c r="B22">
        <v>1</v>
      </c>
      <c r="C22">
        <v>1</v>
      </c>
      <c r="D22" s="6">
        <f t="shared" si="0"/>
        <v>0.5833333333333334</v>
      </c>
      <c r="E22" s="6">
        <f t="shared" si="5"/>
        <v>0.2727272727272727</v>
      </c>
      <c r="F22" s="13">
        <f t="shared" si="6"/>
        <v>1.6666666666666667</v>
      </c>
      <c r="G22" s="13">
        <f t="shared" si="1"/>
        <v>0.9166666666666666</v>
      </c>
      <c r="H22" s="13">
        <f t="shared" si="7"/>
        <v>0.8333333333333334</v>
      </c>
      <c r="I22" s="13">
        <f t="shared" si="9"/>
        <v>0.9166666666666666</v>
      </c>
      <c r="J22" s="13">
        <f t="shared" si="2"/>
        <v>0.75</v>
      </c>
      <c r="K22" s="13">
        <f t="shared" si="4"/>
        <v>0.08333333333333333</v>
      </c>
      <c r="L22" s="13">
        <f t="shared" si="10"/>
        <v>0.6666666666666666</v>
      </c>
      <c r="N22">
        <v>0</v>
      </c>
      <c r="O22">
        <v>0</v>
      </c>
      <c r="P22">
        <v>6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>
        <v>1</v>
      </c>
      <c r="AJ22">
        <v>0</v>
      </c>
      <c r="AK22">
        <v>1</v>
      </c>
      <c r="AL22">
        <v>1</v>
      </c>
      <c r="AN22">
        <v>4</v>
      </c>
      <c r="AO22">
        <v>0</v>
      </c>
      <c r="AP22">
        <v>2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3</v>
      </c>
      <c r="AX22">
        <v>5</v>
      </c>
      <c r="AY22" s="2">
        <v>4</v>
      </c>
      <c r="BA22" s="2">
        <v>0</v>
      </c>
      <c r="BB22" s="2">
        <v>2</v>
      </c>
      <c r="BC22" s="2">
        <v>1</v>
      </c>
      <c r="BD22" s="2">
        <v>1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3</v>
      </c>
      <c r="BL22" s="2">
        <v>1</v>
      </c>
      <c r="BM22">
        <f t="shared" si="3"/>
        <v>11</v>
      </c>
      <c r="BN22">
        <v>0</v>
      </c>
      <c r="BO22">
        <v>0</v>
      </c>
      <c r="BP22">
        <v>2</v>
      </c>
      <c r="BQ22">
        <v>1</v>
      </c>
      <c r="BR22">
        <v>3</v>
      </c>
      <c r="BS22">
        <v>1</v>
      </c>
      <c r="BT22">
        <v>1</v>
      </c>
      <c r="BU22">
        <v>0</v>
      </c>
      <c r="BV22">
        <v>0</v>
      </c>
      <c r="BW22">
        <v>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2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2</v>
      </c>
      <c r="CJ22">
        <v>5</v>
      </c>
      <c r="CK22">
        <v>2</v>
      </c>
      <c r="CL22">
        <v>2</v>
      </c>
      <c r="CM22">
        <v>3</v>
      </c>
      <c r="CN22">
        <v>1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1</v>
      </c>
      <c r="CU22">
        <v>0</v>
      </c>
      <c r="CV22">
        <v>1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</v>
      </c>
      <c r="DH22">
        <v>0</v>
      </c>
      <c r="DI22">
        <v>0</v>
      </c>
      <c r="DJ22">
        <v>0</v>
      </c>
      <c r="DK22">
        <v>2</v>
      </c>
      <c r="DL22">
        <v>0</v>
      </c>
    </row>
    <row r="23" spans="1:116" ht="15">
      <c r="A23" t="s">
        <v>26</v>
      </c>
      <c r="B23">
        <v>1</v>
      </c>
      <c r="C23">
        <v>0</v>
      </c>
      <c r="D23" s="6">
        <f t="shared" si="0"/>
        <v>0.25</v>
      </c>
      <c r="E23" s="6">
        <f t="shared" si="5"/>
        <v>0.09090909090909091</v>
      </c>
      <c r="F23" s="13">
        <f t="shared" si="6"/>
        <v>0.6666666666666666</v>
      </c>
      <c r="G23" s="13">
        <f t="shared" si="1"/>
        <v>0</v>
      </c>
      <c r="H23" s="13">
        <f t="shared" si="7"/>
        <v>0</v>
      </c>
      <c r="I23" s="13">
        <f t="shared" si="9"/>
        <v>0</v>
      </c>
      <c r="J23" s="13">
        <f t="shared" si="2"/>
        <v>0</v>
      </c>
      <c r="K23" s="13">
        <f t="shared" si="4"/>
        <v>0</v>
      </c>
      <c r="L23" s="13">
        <f t="shared" si="10"/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>
        <v>1</v>
      </c>
      <c r="AJ23">
        <v>0</v>
      </c>
      <c r="AK23">
        <v>0</v>
      </c>
      <c r="AL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8</v>
      </c>
      <c r="AX23">
        <v>0</v>
      </c>
      <c r="AY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>
        <f t="shared" si="3"/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</row>
    <row r="24" spans="1:116" ht="15">
      <c r="A24" t="s">
        <v>65</v>
      </c>
      <c r="G24" s="13">
        <f t="shared" si="1"/>
        <v>43.333333333333336</v>
      </c>
      <c r="H24" s="13">
        <f t="shared" si="7"/>
        <v>18.75</v>
      </c>
      <c r="I24" s="13">
        <f t="shared" si="9"/>
        <v>30.833333333333332</v>
      </c>
      <c r="J24" s="13">
        <f t="shared" si="2"/>
        <v>35.833333333333336</v>
      </c>
      <c r="K24" s="13">
        <f t="shared" si="4"/>
        <v>24.666666666666668</v>
      </c>
      <c r="L24" s="13">
        <f t="shared" si="10"/>
        <v>53.333333333333336</v>
      </c>
      <c r="BA24">
        <v>19</v>
      </c>
      <c r="BB24">
        <v>4</v>
      </c>
      <c r="BC24" s="2">
        <v>77</v>
      </c>
      <c r="BD24" s="2">
        <v>41</v>
      </c>
      <c r="BE24" s="2">
        <v>48</v>
      </c>
      <c r="BF24" s="2">
        <v>62</v>
      </c>
      <c r="BG24" s="2">
        <v>40</v>
      </c>
      <c r="BH24" s="2">
        <v>42</v>
      </c>
      <c r="BI24" s="2">
        <v>44</v>
      </c>
      <c r="BJ24" s="2">
        <v>53</v>
      </c>
      <c r="BK24" s="2">
        <v>51</v>
      </c>
      <c r="BL24" s="2">
        <v>39</v>
      </c>
      <c r="BM24">
        <f t="shared" si="3"/>
        <v>520</v>
      </c>
      <c r="BN24">
        <v>48</v>
      </c>
      <c r="BO24">
        <v>39</v>
      </c>
      <c r="BP24">
        <v>47</v>
      </c>
      <c r="BQ24">
        <v>30</v>
      </c>
      <c r="BR24">
        <v>34</v>
      </c>
      <c r="BS24">
        <v>24</v>
      </c>
      <c r="BT24">
        <v>3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32</v>
      </c>
      <c r="CF24">
        <v>59</v>
      </c>
      <c r="CG24">
        <v>61</v>
      </c>
      <c r="CH24">
        <v>76</v>
      </c>
      <c r="CI24">
        <v>30</v>
      </c>
      <c r="CJ24">
        <v>78</v>
      </c>
      <c r="CK24">
        <v>34</v>
      </c>
      <c r="CL24">
        <v>40</v>
      </c>
      <c r="CM24">
        <v>29</v>
      </c>
      <c r="CN24">
        <v>42</v>
      </c>
      <c r="CO24">
        <v>27</v>
      </c>
      <c r="CP24">
        <v>30</v>
      </c>
      <c r="CQ24">
        <v>59</v>
      </c>
      <c r="CR24">
        <v>41</v>
      </c>
      <c r="CS24">
        <v>32</v>
      </c>
      <c r="CT24">
        <v>57</v>
      </c>
      <c r="CU24">
        <v>15</v>
      </c>
      <c r="CV24">
        <v>39</v>
      </c>
      <c r="CW24">
        <v>19</v>
      </c>
      <c r="CX24">
        <v>36</v>
      </c>
      <c r="CY24">
        <v>23</v>
      </c>
      <c r="CZ24">
        <v>18</v>
      </c>
      <c r="DA24">
        <v>29</v>
      </c>
      <c r="DB24">
        <v>13</v>
      </c>
      <c r="DC24">
        <v>22</v>
      </c>
      <c r="DD24">
        <v>20</v>
      </c>
      <c r="DE24">
        <v>23</v>
      </c>
      <c r="DF24">
        <v>30</v>
      </c>
      <c r="DG24">
        <v>21</v>
      </c>
      <c r="DH24">
        <v>21</v>
      </c>
      <c r="DI24">
        <v>40</v>
      </c>
      <c r="DJ24">
        <v>36</v>
      </c>
      <c r="DK24">
        <v>54</v>
      </c>
      <c r="DL24">
        <v>70</v>
      </c>
    </row>
    <row r="25" spans="1:116" ht="15">
      <c r="A25" t="s">
        <v>27</v>
      </c>
      <c r="B25">
        <v>104</v>
      </c>
      <c r="C25">
        <v>217</v>
      </c>
      <c r="D25" s="6">
        <f t="shared" si="0"/>
        <v>248</v>
      </c>
      <c r="E25" s="6">
        <f t="shared" si="5"/>
        <v>290.1666666666667</v>
      </c>
      <c r="F25" s="13">
        <f t="shared" si="6"/>
        <v>397.25</v>
      </c>
      <c r="G25" s="13">
        <f t="shared" si="1"/>
        <v>693.4166666666666</v>
      </c>
      <c r="H25" s="13">
        <f t="shared" si="7"/>
        <v>813.8333333333334</v>
      </c>
      <c r="I25" s="13">
        <f>AVERAGE(BZ25:CK25)</f>
        <v>974.75</v>
      </c>
      <c r="J25" s="13">
        <f t="shared" si="2"/>
        <v>1196.25</v>
      </c>
      <c r="K25" s="13">
        <f t="shared" si="4"/>
        <v>1545.25</v>
      </c>
      <c r="L25" s="13">
        <f t="shared" si="10"/>
        <v>1604.3333333333333</v>
      </c>
      <c r="N25">
        <f aca="true" t="shared" si="11" ref="N25:AL25">SUM(N15:N23)</f>
        <v>233</v>
      </c>
      <c r="O25">
        <f t="shared" si="11"/>
        <v>242</v>
      </c>
      <c r="P25">
        <f t="shared" si="11"/>
        <v>223</v>
      </c>
      <c r="Q25">
        <f t="shared" si="11"/>
        <v>197</v>
      </c>
      <c r="R25">
        <f t="shared" si="11"/>
        <v>204</v>
      </c>
      <c r="S25">
        <f t="shared" si="11"/>
        <v>270</v>
      </c>
      <c r="T25">
        <f t="shared" si="11"/>
        <v>307</v>
      </c>
      <c r="U25">
        <f t="shared" si="11"/>
        <v>283</v>
      </c>
      <c r="V25">
        <f t="shared" si="11"/>
        <v>270</v>
      </c>
      <c r="W25">
        <f t="shared" si="11"/>
        <v>277</v>
      </c>
      <c r="X25">
        <f t="shared" si="11"/>
        <v>225</v>
      </c>
      <c r="Y25">
        <f t="shared" si="11"/>
        <v>245</v>
      </c>
      <c r="AA25">
        <f t="shared" si="11"/>
        <v>312</v>
      </c>
      <c r="AB25">
        <f t="shared" si="11"/>
        <v>237</v>
      </c>
      <c r="AC25">
        <f t="shared" si="11"/>
        <v>266</v>
      </c>
      <c r="AD25">
        <f t="shared" si="11"/>
        <v>254</v>
      </c>
      <c r="AE25">
        <f t="shared" si="11"/>
        <v>277</v>
      </c>
      <c r="AF25">
        <f t="shared" si="11"/>
        <v>307</v>
      </c>
      <c r="AG25">
        <f t="shared" si="11"/>
        <v>307</v>
      </c>
      <c r="AH25">
        <f t="shared" si="11"/>
        <v>283</v>
      </c>
      <c r="AI25">
        <f t="shared" si="11"/>
        <v>250</v>
      </c>
      <c r="AJ25">
        <f t="shared" si="11"/>
        <v>307</v>
      </c>
      <c r="AK25">
        <f t="shared" si="11"/>
        <v>350</v>
      </c>
      <c r="AL25">
        <f t="shared" si="11"/>
        <v>332</v>
      </c>
      <c r="AN25">
        <f aca="true" t="shared" si="12" ref="AN25:AS25">SUM(AN15:AN23)</f>
        <v>346</v>
      </c>
      <c r="AO25">
        <f t="shared" si="12"/>
        <v>350</v>
      </c>
      <c r="AP25">
        <f t="shared" si="12"/>
        <v>355</v>
      </c>
      <c r="AQ25">
        <f t="shared" si="12"/>
        <v>353</v>
      </c>
      <c r="AR25">
        <f t="shared" si="12"/>
        <v>348</v>
      </c>
      <c r="AS25">
        <f t="shared" si="12"/>
        <v>360</v>
      </c>
      <c r="AT25">
        <f aca="true" t="shared" si="13" ref="AT25:BL25">SUM(AT15:AT23)</f>
        <v>400</v>
      </c>
      <c r="AU25">
        <f t="shared" si="13"/>
        <v>434</v>
      </c>
      <c r="AV25">
        <f t="shared" si="13"/>
        <v>457</v>
      </c>
      <c r="AW25">
        <f t="shared" si="13"/>
        <v>421</v>
      </c>
      <c r="AX25">
        <f t="shared" si="13"/>
        <v>462</v>
      </c>
      <c r="AY25" s="2">
        <f t="shared" si="13"/>
        <v>481</v>
      </c>
      <c r="BA25" s="2">
        <f t="shared" si="13"/>
        <v>493</v>
      </c>
      <c r="BB25" s="2">
        <f t="shared" si="13"/>
        <v>446</v>
      </c>
      <c r="BC25" s="2">
        <f t="shared" si="13"/>
        <v>508</v>
      </c>
      <c r="BD25" s="2">
        <f t="shared" si="13"/>
        <v>539</v>
      </c>
      <c r="BE25" s="2">
        <f t="shared" si="13"/>
        <v>652</v>
      </c>
      <c r="BF25" s="2">
        <f t="shared" si="13"/>
        <v>716</v>
      </c>
      <c r="BG25" s="2">
        <f t="shared" si="13"/>
        <v>875</v>
      </c>
      <c r="BH25" s="2">
        <f t="shared" si="13"/>
        <v>893</v>
      </c>
      <c r="BI25" s="2">
        <f t="shared" si="13"/>
        <v>746</v>
      </c>
      <c r="BJ25" s="2">
        <f t="shared" si="13"/>
        <v>885</v>
      </c>
      <c r="BK25" s="2">
        <f t="shared" si="13"/>
        <v>838</v>
      </c>
      <c r="BL25" s="2">
        <f t="shared" si="13"/>
        <v>730</v>
      </c>
      <c r="BM25">
        <f t="shared" si="3"/>
        <v>8321</v>
      </c>
      <c r="BN25">
        <f aca="true" t="shared" si="14" ref="BN25:CO25">SUM(BN15:BN24)</f>
        <v>778</v>
      </c>
      <c r="BO25">
        <f t="shared" si="14"/>
        <v>670</v>
      </c>
      <c r="BP25">
        <f t="shared" si="14"/>
        <v>776</v>
      </c>
      <c r="BQ25">
        <f t="shared" si="14"/>
        <v>807</v>
      </c>
      <c r="BR25">
        <f t="shared" si="14"/>
        <v>945</v>
      </c>
      <c r="BS25">
        <f t="shared" si="14"/>
        <v>806</v>
      </c>
      <c r="BT25">
        <f t="shared" si="14"/>
        <v>862</v>
      </c>
      <c r="BU25">
        <f t="shared" si="14"/>
        <v>765</v>
      </c>
      <c r="BV25">
        <f t="shared" si="14"/>
        <v>874</v>
      </c>
      <c r="BW25">
        <f t="shared" si="14"/>
        <v>865</v>
      </c>
      <c r="BX25">
        <f t="shared" si="14"/>
        <v>766</v>
      </c>
      <c r="BY25">
        <f t="shared" si="14"/>
        <v>852</v>
      </c>
      <c r="BZ25">
        <f t="shared" si="14"/>
        <v>800</v>
      </c>
      <c r="CA25">
        <f t="shared" si="14"/>
        <v>776</v>
      </c>
      <c r="CB25">
        <f t="shared" si="14"/>
        <v>823</v>
      </c>
      <c r="CC25">
        <f t="shared" si="14"/>
        <v>795</v>
      </c>
      <c r="CD25">
        <f t="shared" si="14"/>
        <v>825</v>
      </c>
      <c r="CE25">
        <f t="shared" si="14"/>
        <v>1030</v>
      </c>
      <c r="CF25">
        <f t="shared" si="14"/>
        <v>1205</v>
      </c>
      <c r="CG25">
        <f t="shared" si="14"/>
        <v>1210</v>
      </c>
      <c r="CH25">
        <f t="shared" si="14"/>
        <v>1133</v>
      </c>
      <c r="CI25">
        <f t="shared" si="14"/>
        <v>998</v>
      </c>
      <c r="CJ25">
        <f t="shared" si="14"/>
        <v>1032</v>
      </c>
      <c r="CK25">
        <f t="shared" si="14"/>
        <v>1070</v>
      </c>
      <c r="CL25">
        <f t="shared" si="14"/>
        <v>1246</v>
      </c>
      <c r="CM25">
        <f t="shared" si="14"/>
        <v>1059</v>
      </c>
      <c r="CN25">
        <f t="shared" si="14"/>
        <v>1181</v>
      </c>
      <c r="CO25">
        <f t="shared" si="14"/>
        <v>1118</v>
      </c>
      <c r="CP25">
        <f aca="true" t="shared" si="15" ref="CP25:DL25">SUM(CP15:CP24)</f>
        <v>1162</v>
      </c>
      <c r="CQ25">
        <f t="shared" si="15"/>
        <v>1363</v>
      </c>
      <c r="CR25">
        <f t="shared" si="15"/>
        <v>1304</v>
      </c>
      <c r="CS25">
        <f t="shared" si="15"/>
        <v>1236</v>
      </c>
      <c r="CT25">
        <f t="shared" si="15"/>
        <v>1156</v>
      </c>
      <c r="CU25">
        <f t="shared" si="15"/>
        <v>1179</v>
      </c>
      <c r="CV25">
        <f t="shared" si="15"/>
        <v>1192</v>
      </c>
      <c r="CW25">
        <f t="shared" si="15"/>
        <v>1159</v>
      </c>
      <c r="CX25">
        <f t="shared" si="15"/>
        <v>1302</v>
      </c>
      <c r="CY25">
        <f t="shared" si="15"/>
        <v>1233</v>
      </c>
      <c r="CZ25">
        <f t="shared" si="15"/>
        <v>1383</v>
      </c>
      <c r="DA25">
        <f t="shared" si="15"/>
        <v>1591</v>
      </c>
      <c r="DB25">
        <f t="shared" si="15"/>
        <v>1670</v>
      </c>
      <c r="DC25">
        <f t="shared" si="15"/>
        <v>1633</v>
      </c>
      <c r="DD25">
        <f t="shared" si="15"/>
        <v>1969</v>
      </c>
      <c r="DE25">
        <f t="shared" si="15"/>
        <v>1807</v>
      </c>
      <c r="DF25">
        <f t="shared" si="15"/>
        <v>1651</v>
      </c>
      <c r="DG25">
        <f t="shared" si="15"/>
        <v>1504</v>
      </c>
      <c r="DH25">
        <f t="shared" si="15"/>
        <v>1394</v>
      </c>
      <c r="DI25">
        <f t="shared" si="15"/>
        <v>1406</v>
      </c>
      <c r="DJ25">
        <f t="shared" si="15"/>
        <v>1593</v>
      </c>
      <c r="DK25">
        <f t="shared" si="15"/>
        <v>1541</v>
      </c>
      <c r="DL25">
        <f t="shared" si="15"/>
        <v>1679</v>
      </c>
    </row>
    <row r="27" spans="1:116" s="2" customFormat="1" ht="15">
      <c r="A27" s="2" t="s">
        <v>60</v>
      </c>
      <c r="D27" s="13"/>
      <c r="E27" s="13"/>
      <c r="F27" s="13">
        <f>AVERAGE(AP27:AY27)</f>
        <v>57.4</v>
      </c>
      <c r="G27" s="13">
        <f t="shared" si="1"/>
        <v>159.91666666666666</v>
      </c>
      <c r="H27" s="13">
        <f>AVERAGE(BN27:BY27)</f>
        <v>78.75</v>
      </c>
      <c r="I27" s="13">
        <f aca="true" t="shared" si="16" ref="I27:I40">AVERAGE(BZ27:CK27)</f>
        <v>57.5</v>
      </c>
      <c r="J27" s="13">
        <f t="shared" si="2"/>
        <v>48.083333333333336</v>
      </c>
      <c r="K27" s="13">
        <f t="shared" si="4"/>
        <v>46</v>
      </c>
      <c r="L27" s="13">
        <f>AVERAGE(DJ27:DU27)</f>
        <v>61.666666666666664</v>
      </c>
      <c r="M27" s="14"/>
      <c r="AP27" s="2">
        <v>44</v>
      </c>
      <c r="AQ27" s="2">
        <v>175</v>
      </c>
      <c r="AR27" s="2">
        <v>113</v>
      </c>
      <c r="AS27" s="2">
        <v>23</v>
      </c>
      <c r="AT27" s="2">
        <v>66</v>
      </c>
      <c r="AU27" s="2">
        <v>12</v>
      </c>
      <c r="AV27" s="2">
        <v>10</v>
      </c>
      <c r="AW27" s="2">
        <v>25</v>
      </c>
      <c r="AX27" s="2">
        <v>62</v>
      </c>
      <c r="AY27" s="2">
        <v>44</v>
      </c>
      <c r="AZ27" s="16"/>
      <c r="BA27" s="2">
        <v>114</v>
      </c>
      <c r="BB27" s="2">
        <v>178</v>
      </c>
      <c r="BC27" s="2">
        <v>229</v>
      </c>
      <c r="BD27" s="2">
        <v>273</v>
      </c>
      <c r="BE27" s="2">
        <v>328</v>
      </c>
      <c r="BF27" s="2">
        <v>203</v>
      </c>
      <c r="BG27" s="2">
        <v>99</v>
      </c>
      <c r="BH27" s="2">
        <v>122</v>
      </c>
      <c r="BI27" s="2">
        <v>130</v>
      </c>
      <c r="BJ27" s="2">
        <v>167</v>
      </c>
      <c r="BK27" s="2">
        <v>31</v>
      </c>
      <c r="BL27" s="2">
        <v>45</v>
      </c>
      <c r="BM27">
        <f t="shared" si="3"/>
        <v>1919</v>
      </c>
      <c r="BN27" s="2">
        <v>37</v>
      </c>
      <c r="BO27" s="2">
        <v>57</v>
      </c>
      <c r="BP27" s="2">
        <v>135</v>
      </c>
      <c r="BQ27" s="2">
        <v>70</v>
      </c>
      <c r="BR27" s="2">
        <v>78</v>
      </c>
      <c r="BS27" s="2">
        <v>103</v>
      </c>
      <c r="BT27" s="2">
        <v>36</v>
      </c>
      <c r="BU27" s="2">
        <v>70</v>
      </c>
      <c r="BV27" s="2">
        <v>162</v>
      </c>
      <c r="BW27" s="2">
        <v>48</v>
      </c>
      <c r="BX27" s="2">
        <v>45</v>
      </c>
      <c r="BY27" s="2">
        <v>104</v>
      </c>
      <c r="BZ27" s="2">
        <v>95</v>
      </c>
      <c r="CA27" s="2">
        <v>117</v>
      </c>
      <c r="CB27" s="2">
        <v>76</v>
      </c>
      <c r="CC27" s="2">
        <v>60</v>
      </c>
      <c r="CD27" s="2">
        <v>61</v>
      </c>
      <c r="CE27" s="2">
        <v>20</v>
      </c>
      <c r="CF27" s="2">
        <v>42</v>
      </c>
      <c r="CG27" s="2">
        <v>21</v>
      </c>
      <c r="CH27" s="2">
        <v>54</v>
      </c>
      <c r="CI27" s="2">
        <v>25</v>
      </c>
      <c r="CJ27" s="2">
        <v>42</v>
      </c>
      <c r="CK27" s="2">
        <v>77</v>
      </c>
      <c r="CL27" s="2">
        <v>59</v>
      </c>
      <c r="CM27" s="2">
        <v>77</v>
      </c>
      <c r="CN27" s="2">
        <v>27</v>
      </c>
      <c r="CO27" s="2">
        <v>34</v>
      </c>
      <c r="CP27" s="2">
        <v>52</v>
      </c>
      <c r="CQ27" s="2">
        <v>67</v>
      </c>
      <c r="CR27" s="2">
        <v>33</v>
      </c>
      <c r="CS27" s="2">
        <v>46</v>
      </c>
      <c r="CT27" s="2">
        <v>39</v>
      </c>
      <c r="CU27" s="2">
        <v>33</v>
      </c>
      <c r="CV27" s="2">
        <v>50</v>
      </c>
      <c r="CW27" s="2">
        <v>60</v>
      </c>
      <c r="CX27" s="2">
        <v>25</v>
      </c>
      <c r="CY27" s="2">
        <v>7</v>
      </c>
      <c r="CZ27" s="17">
        <v>81</v>
      </c>
      <c r="DA27" s="2">
        <v>186</v>
      </c>
      <c r="DB27" s="2">
        <v>60</v>
      </c>
      <c r="DC27" s="2">
        <v>22</v>
      </c>
      <c r="DD27" s="2">
        <v>65</v>
      </c>
      <c r="DE27" s="2">
        <v>48</v>
      </c>
      <c r="DF27" s="2">
        <v>24</v>
      </c>
      <c r="DG27" s="2">
        <v>3</v>
      </c>
      <c r="DH27" s="2">
        <v>6</v>
      </c>
      <c r="DI27" s="2">
        <v>25</v>
      </c>
      <c r="DJ27" s="2">
        <v>32</v>
      </c>
      <c r="DK27" s="2">
        <v>108</v>
      </c>
      <c r="DL27" s="2">
        <v>45</v>
      </c>
    </row>
    <row r="29" spans="1:88" ht="15" hidden="1">
      <c r="A29" t="s">
        <v>67</v>
      </c>
      <c r="F29" s="13">
        <f>AVERAGE(AV29:AY29)</f>
        <v>5</v>
      </c>
      <c r="G29" s="13">
        <f t="shared" si="1"/>
        <v>42.666666666666664</v>
      </c>
      <c r="H29" s="13">
        <f>AVERAGE(BN29:BY29)</f>
        <v>124.91666666666667</v>
      </c>
      <c r="I29" s="13">
        <f t="shared" si="16"/>
        <v>131.36363636363637</v>
      </c>
      <c r="K29" s="13" t="e">
        <f t="shared" si="4"/>
        <v>#DIV/0!</v>
      </c>
      <c r="AB29" t="s">
        <v>57</v>
      </c>
      <c r="AV29">
        <v>5</v>
      </c>
      <c r="AW29">
        <v>5</v>
      </c>
      <c r="AX29" s="2">
        <v>7</v>
      </c>
      <c r="AY29" s="2">
        <v>3</v>
      </c>
      <c r="BA29" s="2">
        <v>27</v>
      </c>
      <c r="BB29" s="2">
        <v>14</v>
      </c>
      <c r="BC29" s="2">
        <v>25</v>
      </c>
      <c r="BD29" s="2">
        <v>19</v>
      </c>
      <c r="BE29" s="3">
        <v>10</v>
      </c>
      <c r="BF29" s="2">
        <v>6</v>
      </c>
      <c r="BG29" s="2">
        <v>8</v>
      </c>
      <c r="BH29" s="2">
        <v>9</v>
      </c>
      <c r="BI29" s="2">
        <v>84</v>
      </c>
      <c r="BJ29" s="2">
        <v>99</v>
      </c>
      <c r="BK29" s="2">
        <v>108</v>
      </c>
      <c r="BL29" s="2">
        <v>103</v>
      </c>
      <c r="BM29">
        <f t="shared" si="3"/>
        <v>512</v>
      </c>
      <c r="BN29">
        <v>165</v>
      </c>
      <c r="BO29">
        <v>135</v>
      </c>
      <c r="BP29">
        <v>104</v>
      </c>
      <c r="BQ29">
        <v>111</v>
      </c>
      <c r="BR29">
        <v>125</v>
      </c>
      <c r="BS29">
        <v>156</v>
      </c>
      <c r="BT29">
        <v>143</v>
      </c>
      <c r="BU29">
        <v>161</v>
      </c>
      <c r="BV29">
        <v>103</v>
      </c>
      <c r="BW29">
        <v>109</v>
      </c>
      <c r="BX29">
        <v>98</v>
      </c>
      <c r="BY29">
        <v>89</v>
      </c>
      <c r="BZ29">
        <v>138</v>
      </c>
      <c r="CA29">
        <v>111</v>
      </c>
      <c r="CB29">
        <v>92</v>
      </c>
      <c r="CC29">
        <v>130</v>
      </c>
      <c r="CD29">
        <v>95</v>
      </c>
      <c r="CE29">
        <v>84</v>
      </c>
      <c r="CF29">
        <v>164</v>
      </c>
      <c r="CG29">
        <v>173</v>
      </c>
      <c r="CH29">
        <v>162</v>
      </c>
      <c r="CI29">
        <v>168</v>
      </c>
      <c r="CJ29">
        <v>128</v>
      </c>
    </row>
    <row r="30" spans="1:91" ht="15" hidden="1">
      <c r="A30" t="s">
        <v>66</v>
      </c>
      <c r="G30" s="13">
        <f t="shared" si="1"/>
        <v>43.333333333333336</v>
      </c>
      <c r="H30" s="13">
        <f>AVERAGE(BN30:BY30)</f>
        <v>18.75</v>
      </c>
      <c r="I30" s="13">
        <f t="shared" si="16"/>
        <v>30.833333333333332</v>
      </c>
      <c r="K30" s="13" t="e">
        <f t="shared" si="4"/>
        <v>#DIV/0!</v>
      </c>
      <c r="BA30">
        <f>BA24</f>
        <v>19</v>
      </c>
      <c r="BB30">
        <f>BB24</f>
        <v>4</v>
      </c>
      <c r="BC30">
        <f>BC24</f>
        <v>77</v>
      </c>
      <c r="BD30">
        <f>BD24</f>
        <v>41</v>
      </c>
      <c r="BE30">
        <f>BE24</f>
        <v>48</v>
      </c>
      <c r="BF30">
        <v>62</v>
      </c>
      <c r="BG30">
        <v>40</v>
      </c>
      <c r="BH30">
        <v>42</v>
      </c>
      <c r="BI30">
        <v>44</v>
      </c>
      <c r="BJ30">
        <v>53</v>
      </c>
      <c r="BK30">
        <v>51</v>
      </c>
      <c r="BL30">
        <v>39</v>
      </c>
      <c r="BM30">
        <f t="shared" si="3"/>
        <v>520</v>
      </c>
      <c r="BN30">
        <v>48</v>
      </c>
      <c r="BO30">
        <v>39</v>
      </c>
      <c r="BP30">
        <v>47</v>
      </c>
      <c r="BQ30">
        <v>30</v>
      </c>
      <c r="BR30">
        <v>34</v>
      </c>
      <c r="BS30">
        <v>24</v>
      </c>
      <c r="BT30">
        <v>3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32</v>
      </c>
      <c r="CF30">
        <v>59</v>
      </c>
      <c r="CG30">
        <v>61</v>
      </c>
      <c r="CH30">
        <v>76</v>
      </c>
      <c r="CI30">
        <v>30</v>
      </c>
      <c r="CJ30">
        <v>78</v>
      </c>
      <c r="CK30">
        <v>34</v>
      </c>
      <c r="CL30">
        <v>40</v>
      </c>
      <c r="CM30">
        <v>29</v>
      </c>
    </row>
    <row r="32" ht="15">
      <c r="A32" t="s">
        <v>84</v>
      </c>
    </row>
    <row r="33" spans="1:116" ht="15">
      <c r="A33" t="s">
        <v>70</v>
      </c>
      <c r="H33" s="13">
        <f aca="true" t="shared" si="17" ref="H33:H40">AVERAGE(BN33:BY33)</f>
        <v>125.81818181818181</v>
      </c>
      <c r="I33" s="13">
        <f t="shared" si="16"/>
        <v>247.41666666666666</v>
      </c>
      <c r="J33" s="13">
        <f t="shared" si="2"/>
        <v>372.25</v>
      </c>
      <c r="K33" s="13">
        <f t="shared" si="4"/>
        <v>446</v>
      </c>
      <c r="L33" s="13">
        <f aca="true" t="shared" si="18" ref="L33:L40">AVERAGE(DJ33:DU33)</f>
        <v>425.3333333333333</v>
      </c>
      <c r="BO33">
        <v>44</v>
      </c>
      <c r="BP33">
        <v>86</v>
      </c>
      <c r="BQ33">
        <v>98</v>
      </c>
      <c r="BR33">
        <v>114</v>
      </c>
      <c r="BS33">
        <v>127</v>
      </c>
      <c r="BT33">
        <v>131</v>
      </c>
      <c r="BU33">
        <v>155</v>
      </c>
      <c r="BV33">
        <v>143</v>
      </c>
      <c r="BW33">
        <v>146</v>
      </c>
      <c r="BX33">
        <v>177</v>
      </c>
      <c r="BY33">
        <v>163</v>
      </c>
      <c r="BZ33">
        <v>178</v>
      </c>
      <c r="CA33">
        <v>170</v>
      </c>
      <c r="CB33">
        <v>194</v>
      </c>
      <c r="CC33">
        <v>180</v>
      </c>
      <c r="CD33">
        <v>228</v>
      </c>
      <c r="CE33">
        <v>245</v>
      </c>
      <c r="CF33">
        <v>269</v>
      </c>
      <c r="CG33">
        <v>316</v>
      </c>
      <c r="CH33">
        <v>317</v>
      </c>
      <c r="CI33">
        <v>300</v>
      </c>
      <c r="CJ33">
        <v>280</v>
      </c>
      <c r="CK33">
        <v>292</v>
      </c>
      <c r="CL33">
        <v>340</v>
      </c>
      <c r="CM33">
        <v>306</v>
      </c>
      <c r="CN33">
        <v>349</v>
      </c>
      <c r="CO33">
        <v>335</v>
      </c>
      <c r="CP33">
        <v>354</v>
      </c>
      <c r="CQ33">
        <v>370</v>
      </c>
      <c r="CR33">
        <v>397</v>
      </c>
      <c r="CS33">
        <v>425</v>
      </c>
      <c r="CT33">
        <v>396</v>
      </c>
      <c r="CU33">
        <v>387</v>
      </c>
      <c r="CV33">
        <v>390</v>
      </c>
      <c r="CW33">
        <v>418</v>
      </c>
      <c r="CX33">
        <v>465</v>
      </c>
      <c r="CY33">
        <v>448</v>
      </c>
      <c r="CZ33">
        <v>424</v>
      </c>
      <c r="DA33">
        <v>464</v>
      </c>
      <c r="DB33">
        <v>542</v>
      </c>
      <c r="DC33">
        <v>437</v>
      </c>
      <c r="DD33">
        <v>444</v>
      </c>
      <c r="DE33">
        <v>459</v>
      </c>
      <c r="DF33">
        <v>414</v>
      </c>
      <c r="DG33">
        <v>404</v>
      </c>
      <c r="DH33">
        <v>440</v>
      </c>
      <c r="DI33">
        <v>411</v>
      </c>
      <c r="DJ33">
        <v>424</v>
      </c>
      <c r="DK33">
        <v>414</v>
      </c>
      <c r="DL33">
        <v>438</v>
      </c>
    </row>
    <row r="34" spans="1:116" ht="15">
      <c r="A34" t="s">
        <v>76</v>
      </c>
      <c r="H34" s="13">
        <f t="shared" si="17"/>
        <v>18.454545454545453</v>
      </c>
      <c r="I34" s="13">
        <f t="shared" si="16"/>
        <v>30.166666666666668</v>
      </c>
      <c r="J34" s="13">
        <f t="shared" si="2"/>
        <v>46.75</v>
      </c>
      <c r="K34" s="13">
        <f t="shared" si="4"/>
        <v>58.75</v>
      </c>
      <c r="L34" s="13">
        <f t="shared" si="18"/>
        <v>64.66666666666667</v>
      </c>
      <c r="BO34">
        <v>9</v>
      </c>
      <c r="BP34">
        <v>19</v>
      </c>
      <c r="BQ34">
        <v>13</v>
      </c>
      <c r="BR34">
        <v>12</v>
      </c>
      <c r="BS34">
        <v>13</v>
      </c>
      <c r="BT34">
        <v>18</v>
      </c>
      <c r="BU34">
        <v>30</v>
      </c>
      <c r="BV34">
        <v>32</v>
      </c>
      <c r="BW34">
        <v>20</v>
      </c>
      <c r="BX34">
        <v>23</v>
      </c>
      <c r="BY34">
        <v>14</v>
      </c>
      <c r="BZ34">
        <v>30</v>
      </c>
      <c r="CA34">
        <v>30</v>
      </c>
      <c r="CB34">
        <v>29</v>
      </c>
      <c r="CC34">
        <v>33</v>
      </c>
      <c r="CD34">
        <v>27</v>
      </c>
      <c r="CE34">
        <v>35</v>
      </c>
      <c r="CF34">
        <v>35</v>
      </c>
      <c r="CG34">
        <v>26</v>
      </c>
      <c r="CH34">
        <v>29</v>
      </c>
      <c r="CI34">
        <v>33</v>
      </c>
      <c r="CJ34">
        <v>24</v>
      </c>
      <c r="CK34">
        <v>31</v>
      </c>
      <c r="CL34">
        <v>35</v>
      </c>
      <c r="CM34">
        <v>40</v>
      </c>
      <c r="CN34">
        <v>76</v>
      </c>
      <c r="CO34">
        <v>53</v>
      </c>
      <c r="CP34">
        <v>48</v>
      </c>
      <c r="CQ34">
        <v>51</v>
      </c>
      <c r="CR34">
        <v>58</v>
      </c>
      <c r="CS34">
        <v>42</v>
      </c>
      <c r="CT34">
        <v>33</v>
      </c>
      <c r="CU34">
        <v>43</v>
      </c>
      <c r="CV34">
        <v>45</v>
      </c>
      <c r="CW34">
        <v>37</v>
      </c>
      <c r="CX34">
        <v>38</v>
      </c>
      <c r="CY34">
        <v>36</v>
      </c>
      <c r="CZ34">
        <v>41</v>
      </c>
      <c r="DA34">
        <v>97</v>
      </c>
      <c r="DB34">
        <v>52</v>
      </c>
      <c r="DC34">
        <v>62</v>
      </c>
      <c r="DD34">
        <v>61</v>
      </c>
      <c r="DE34">
        <v>66</v>
      </c>
      <c r="DF34">
        <v>62</v>
      </c>
      <c r="DG34">
        <v>72</v>
      </c>
      <c r="DH34">
        <v>59</v>
      </c>
      <c r="DI34">
        <v>59</v>
      </c>
      <c r="DJ34">
        <v>62</v>
      </c>
      <c r="DK34">
        <v>81</v>
      </c>
      <c r="DL34">
        <v>51</v>
      </c>
    </row>
    <row r="35" spans="1:116" ht="15">
      <c r="A35" t="s">
        <v>78</v>
      </c>
      <c r="H35" s="13">
        <f t="shared" si="17"/>
        <v>82.54545454545455</v>
      </c>
      <c r="I35" s="13">
        <f t="shared" si="16"/>
        <v>119.75</v>
      </c>
      <c r="J35" s="13">
        <f t="shared" si="2"/>
        <v>129.58333333333334</v>
      </c>
      <c r="K35" s="13">
        <f t="shared" si="4"/>
        <v>206.16666666666666</v>
      </c>
      <c r="L35" s="13">
        <f t="shared" si="18"/>
        <v>148.66666666666666</v>
      </c>
      <c r="BO35">
        <v>18</v>
      </c>
      <c r="BP35">
        <v>59</v>
      </c>
      <c r="BQ35">
        <v>81</v>
      </c>
      <c r="BR35">
        <v>53</v>
      </c>
      <c r="BS35">
        <v>88</v>
      </c>
      <c r="BT35">
        <v>100</v>
      </c>
      <c r="BU35">
        <v>84</v>
      </c>
      <c r="BV35">
        <v>84</v>
      </c>
      <c r="BW35">
        <v>137</v>
      </c>
      <c r="BX35">
        <v>100</v>
      </c>
      <c r="BY35">
        <v>104</v>
      </c>
      <c r="BZ35">
        <v>106</v>
      </c>
      <c r="CA35">
        <v>108</v>
      </c>
      <c r="CB35">
        <v>108</v>
      </c>
      <c r="CC35">
        <v>115</v>
      </c>
      <c r="CD35">
        <v>99</v>
      </c>
      <c r="CE35">
        <v>116</v>
      </c>
      <c r="CF35">
        <v>128</v>
      </c>
      <c r="CG35">
        <v>127</v>
      </c>
      <c r="CH35">
        <v>158</v>
      </c>
      <c r="CI35">
        <v>126</v>
      </c>
      <c r="CJ35">
        <v>124</v>
      </c>
      <c r="CK35">
        <v>122</v>
      </c>
      <c r="CL35">
        <v>103</v>
      </c>
      <c r="CM35">
        <v>103</v>
      </c>
      <c r="CN35">
        <v>121</v>
      </c>
      <c r="CO35">
        <v>101</v>
      </c>
      <c r="CP35">
        <v>130</v>
      </c>
      <c r="CQ35">
        <v>125</v>
      </c>
      <c r="CR35">
        <v>144</v>
      </c>
      <c r="CS35">
        <v>118</v>
      </c>
      <c r="CT35">
        <v>148</v>
      </c>
      <c r="CU35">
        <v>145</v>
      </c>
      <c r="CV35">
        <v>148</v>
      </c>
      <c r="CW35">
        <v>169</v>
      </c>
      <c r="CX35">
        <v>163</v>
      </c>
      <c r="CY35">
        <v>175</v>
      </c>
      <c r="CZ35">
        <v>188</v>
      </c>
      <c r="DA35">
        <v>290</v>
      </c>
      <c r="DB35">
        <v>281</v>
      </c>
      <c r="DC35">
        <v>220</v>
      </c>
      <c r="DD35">
        <v>249</v>
      </c>
      <c r="DE35">
        <v>230</v>
      </c>
      <c r="DF35">
        <v>198</v>
      </c>
      <c r="DG35">
        <v>169</v>
      </c>
      <c r="DH35">
        <v>175</v>
      </c>
      <c r="DI35">
        <v>136</v>
      </c>
      <c r="DJ35">
        <v>153</v>
      </c>
      <c r="DK35">
        <v>160</v>
      </c>
      <c r="DL35">
        <v>133</v>
      </c>
    </row>
    <row r="36" spans="1:116" ht="15">
      <c r="A36" t="s">
        <v>72</v>
      </c>
      <c r="H36" s="13">
        <f t="shared" si="17"/>
        <v>51</v>
      </c>
      <c r="I36" s="13">
        <f t="shared" si="16"/>
        <v>49.833333333333336</v>
      </c>
      <c r="J36" s="13">
        <f t="shared" si="2"/>
        <v>60.583333333333336</v>
      </c>
      <c r="K36" s="13">
        <f t="shared" si="4"/>
        <v>84.5</v>
      </c>
      <c r="L36" s="13">
        <f t="shared" si="18"/>
        <v>54</v>
      </c>
      <c r="BO36">
        <v>29</v>
      </c>
      <c r="BP36">
        <v>55</v>
      </c>
      <c r="BQ36">
        <v>52</v>
      </c>
      <c r="BR36">
        <v>56</v>
      </c>
      <c r="BS36">
        <v>42</v>
      </c>
      <c r="BT36">
        <v>67</v>
      </c>
      <c r="BU36">
        <v>60</v>
      </c>
      <c r="BV36">
        <v>56</v>
      </c>
      <c r="BW36">
        <v>42</v>
      </c>
      <c r="BX36">
        <v>43</v>
      </c>
      <c r="BY36">
        <v>59</v>
      </c>
      <c r="BZ36">
        <v>58</v>
      </c>
      <c r="CA36">
        <v>58</v>
      </c>
      <c r="CB36">
        <v>38</v>
      </c>
      <c r="CC36">
        <v>31</v>
      </c>
      <c r="CD36">
        <v>42</v>
      </c>
      <c r="CE36">
        <v>54</v>
      </c>
      <c r="CF36">
        <v>82</v>
      </c>
      <c r="CG36">
        <v>41</v>
      </c>
      <c r="CH36">
        <v>49</v>
      </c>
      <c r="CI36">
        <v>45</v>
      </c>
      <c r="CJ36">
        <v>40</v>
      </c>
      <c r="CK36">
        <v>60</v>
      </c>
      <c r="CL36">
        <v>63</v>
      </c>
      <c r="CM36">
        <v>59</v>
      </c>
      <c r="CN36">
        <v>62</v>
      </c>
      <c r="CO36">
        <v>37</v>
      </c>
      <c r="CP36">
        <v>40</v>
      </c>
      <c r="CQ36">
        <v>51</v>
      </c>
      <c r="CR36">
        <v>78</v>
      </c>
      <c r="CS36">
        <v>60</v>
      </c>
      <c r="CT36">
        <v>63</v>
      </c>
      <c r="CU36">
        <v>59</v>
      </c>
      <c r="CV36">
        <v>90</v>
      </c>
      <c r="CW36">
        <v>65</v>
      </c>
      <c r="CX36">
        <v>77</v>
      </c>
      <c r="CY36">
        <v>57</v>
      </c>
      <c r="CZ36">
        <v>85</v>
      </c>
      <c r="DA36">
        <v>113</v>
      </c>
      <c r="DB36">
        <v>126</v>
      </c>
      <c r="DC36">
        <v>86</v>
      </c>
      <c r="DD36">
        <v>88</v>
      </c>
      <c r="DE36">
        <v>68</v>
      </c>
      <c r="DF36">
        <v>60</v>
      </c>
      <c r="DG36">
        <v>82</v>
      </c>
      <c r="DH36">
        <v>100</v>
      </c>
      <c r="DI36">
        <v>72</v>
      </c>
      <c r="DJ36">
        <v>52</v>
      </c>
      <c r="DK36">
        <v>63</v>
      </c>
      <c r="DL36">
        <v>47</v>
      </c>
    </row>
    <row r="37" spans="1:116" ht="15">
      <c r="A37" t="s">
        <v>74</v>
      </c>
      <c r="H37" s="13">
        <f t="shared" si="17"/>
        <v>27.272727272727273</v>
      </c>
      <c r="I37" s="13">
        <f t="shared" si="16"/>
        <v>16</v>
      </c>
      <c r="J37" s="13">
        <f t="shared" si="2"/>
        <v>25.25</v>
      </c>
      <c r="K37" s="13">
        <f t="shared" si="4"/>
        <v>32.5</v>
      </c>
      <c r="L37" s="13">
        <f t="shared" si="18"/>
        <v>13.666666666666666</v>
      </c>
      <c r="BO37">
        <v>22</v>
      </c>
      <c r="BP37">
        <v>23</v>
      </c>
      <c r="BQ37">
        <v>24</v>
      </c>
      <c r="BR37">
        <v>28</v>
      </c>
      <c r="BS37">
        <v>29</v>
      </c>
      <c r="BT37">
        <v>31</v>
      </c>
      <c r="BU37">
        <v>39</v>
      </c>
      <c r="BV37">
        <v>29</v>
      </c>
      <c r="BW37">
        <v>18</v>
      </c>
      <c r="BX37">
        <v>34</v>
      </c>
      <c r="BY37">
        <v>23</v>
      </c>
      <c r="BZ37">
        <v>12</v>
      </c>
      <c r="CA37">
        <v>17</v>
      </c>
      <c r="CB37">
        <v>22</v>
      </c>
      <c r="CC37">
        <v>17</v>
      </c>
      <c r="CD37">
        <v>20</v>
      </c>
      <c r="CE37">
        <v>14</v>
      </c>
      <c r="CF37">
        <v>14</v>
      </c>
      <c r="CG37">
        <v>18</v>
      </c>
      <c r="CH37">
        <v>17</v>
      </c>
      <c r="CI37">
        <v>14</v>
      </c>
      <c r="CJ37">
        <v>6</v>
      </c>
      <c r="CK37">
        <v>21</v>
      </c>
      <c r="CL37">
        <v>19</v>
      </c>
      <c r="CM37">
        <v>16</v>
      </c>
      <c r="CN37">
        <v>15</v>
      </c>
      <c r="CO37">
        <v>19</v>
      </c>
      <c r="CP37">
        <v>28</v>
      </c>
      <c r="CQ37">
        <v>24</v>
      </c>
      <c r="CR37">
        <v>34</v>
      </c>
      <c r="CS37">
        <v>13</v>
      </c>
      <c r="CT37">
        <v>35</v>
      </c>
      <c r="CU37">
        <v>26</v>
      </c>
      <c r="CV37">
        <v>40</v>
      </c>
      <c r="CW37">
        <v>34</v>
      </c>
      <c r="CX37">
        <v>47</v>
      </c>
      <c r="CY37">
        <v>41</v>
      </c>
      <c r="CZ37">
        <v>55</v>
      </c>
      <c r="DA37">
        <v>33</v>
      </c>
      <c r="DB37">
        <v>23</v>
      </c>
      <c r="DC37">
        <v>20</v>
      </c>
      <c r="DD37">
        <v>34</v>
      </c>
      <c r="DE37">
        <v>32</v>
      </c>
      <c r="DF37">
        <v>26</v>
      </c>
      <c r="DG37">
        <v>25</v>
      </c>
      <c r="DH37">
        <v>34</v>
      </c>
      <c r="DI37">
        <v>20</v>
      </c>
      <c r="DJ37">
        <v>14</v>
      </c>
      <c r="DK37">
        <v>13</v>
      </c>
      <c r="DL37">
        <v>14</v>
      </c>
    </row>
    <row r="38" spans="1:116" ht="15">
      <c r="A38" t="s">
        <v>80</v>
      </c>
      <c r="H38" s="13">
        <f t="shared" si="17"/>
        <v>11.454545454545455</v>
      </c>
      <c r="I38" s="13">
        <f t="shared" si="16"/>
        <v>20.333333333333332</v>
      </c>
      <c r="J38" s="13">
        <f t="shared" si="2"/>
        <v>27.25</v>
      </c>
      <c r="K38" s="13">
        <f t="shared" si="4"/>
        <v>36.833333333333336</v>
      </c>
      <c r="L38" s="13">
        <f t="shared" si="18"/>
        <v>49.666666666666664</v>
      </c>
      <c r="BO38">
        <v>3</v>
      </c>
      <c r="BP38">
        <v>11</v>
      </c>
      <c r="BQ38">
        <v>14</v>
      </c>
      <c r="BR38">
        <v>13</v>
      </c>
      <c r="BS38">
        <v>15</v>
      </c>
      <c r="BT38">
        <v>9</v>
      </c>
      <c r="BU38">
        <v>7</v>
      </c>
      <c r="BV38">
        <v>7</v>
      </c>
      <c r="BW38">
        <v>17</v>
      </c>
      <c r="BX38">
        <v>20</v>
      </c>
      <c r="BY38">
        <v>10</v>
      </c>
      <c r="BZ38">
        <v>29</v>
      </c>
      <c r="CA38">
        <v>15</v>
      </c>
      <c r="CB38">
        <v>14</v>
      </c>
      <c r="CC38">
        <v>15</v>
      </c>
      <c r="CD38">
        <v>16</v>
      </c>
      <c r="CE38">
        <v>8</v>
      </c>
      <c r="CF38">
        <v>27</v>
      </c>
      <c r="CG38">
        <v>36</v>
      </c>
      <c r="CH38">
        <v>20</v>
      </c>
      <c r="CI38">
        <v>18</v>
      </c>
      <c r="CJ38">
        <v>15</v>
      </c>
      <c r="CK38">
        <v>31</v>
      </c>
      <c r="CL38">
        <v>26</v>
      </c>
      <c r="CM38">
        <v>27</v>
      </c>
      <c r="CN38">
        <v>29</v>
      </c>
      <c r="CO38">
        <v>26</v>
      </c>
      <c r="CP38">
        <v>38</v>
      </c>
      <c r="CQ38">
        <v>23</v>
      </c>
      <c r="CR38">
        <v>25</v>
      </c>
      <c r="CS38">
        <v>20</v>
      </c>
      <c r="CT38">
        <v>15</v>
      </c>
      <c r="CU38">
        <v>44</v>
      </c>
      <c r="CV38">
        <v>26</v>
      </c>
      <c r="CW38">
        <v>28</v>
      </c>
      <c r="CX38">
        <v>24</v>
      </c>
      <c r="CY38">
        <v>29</v>
      </c>
      <c r="CZ38">
        <v>47</v>
      </c>
      <c r="DA38">
        <v>41</v>
      </c>
      <c r="DB38">
        <v>40</v>
      </c>
      <c r="DC38">
        <v>38</v>
      </c>
      <c r="DD38">
        <v>41</v>
      </c>
      <c r="DE38">
        <v>40</v>
      </c>
      <c r="DF38">
        <v>25</v>
      </c>
      <c r="DG38">
        <v>31</v>
      </c>
      <c r="DH38">
        <v>48</v>
      </c>
      <c r="DI38">
        <v>38</v>
      </c>
      <c r="DJ38">
        <v>19</v>
      </c>
      <c r="DK38">
        <v>102</v>
      </c>
      <c r="DL38">
        <v>28</v>
      </c>
    </row>
    <row r="39" spans="1:116" ht="15">
      <c r="A39" t="s">
        <v>86</v>
      </c>
      <c r="H39" s="13">
        <f t="shared" si="17"/>
        <v>316.54545454545456</v>
      </c>
      <c r="I39" s="13">
        <f t="shared" si="16"/>
        <v>483.5</v>
      </c>
      <c r="J39" s="13">
        <f t="shared" si="2"/>
        <v>661.6666666666666</v>
      </c>
      <c r="K39" s="13">
        <f t="shared" si="4"/>
        <v>864.5833333333334</v>
      </c>
      <c r="L39" s="13">
        <f t="shared" si="18"/>
        <v>772.6666666666666</v>
      </c>
      <c r="BO39">
        <f aca="true" t="shared" si="19" ref="BO39:BT39">SUM(BO33:BO38)</f>
        <v>125</v>
      </c>
      <c r="BP39">
        <f t="shared" si="19"/>
        <v>253</v>
      </c>
      <c r="BQ39">
        <f t="shared" si="19"/>
        <v>282</v>
      </c>
      <c r="BR39">
        <f t="shared" si="19"/>
        <v>276</v>
      </c>
      <c r="BS39">
        <f t="shared" si="19"/>
        <v>314</v>
      </c>
      <c r="BT39">
        <f t="shared" si="19"/>
        <v>356</v>
      </c>
      <c r="BU39">
        <v>375</v>
      </c>
      <c r="BV39">
        <f aca="true" t="shared" si="20" ref="BV39:CO39">SUM(BV33:BV38)</f>
        <v>351</v>
      </c>
      <c r="BW39">
        <f t="shared" si="20"/>
        <v>380</v>
      </c>
      <c r="BX39">
        <f t="shared" si="20"/>
        <v>397</v>
      </c>
      <c r="BY39">
        <f t="shared" si="20"/>
        <v>373</v>
      </c>
      <c r="BZ39">
        <f t="shared" si="20"/>
        <v>413</v>
      </c>
      <c r="CA39">
        <f t="shared" si="20"/>
        <v>398</v>
      </c>
      <c r="CB39">
        <f t="shared" si="20"/>
        <v>405</v>
      </c>
      <c r="CC39">
        <f t="shared" si="20"/>
        <v>391</v>
      </c>
      <c r="CD39">
        <f t="shared" si="20"/>
        <v>432</v>
      </c>
      <c r="CE39">
        <f t="shared" si="20"/>
        <v>472</v>
      </c>
      <c r="CF39">
        <f t="shared" si="20"/>
        <v>555</v>
      </c>
      <c r="CG39">
        <f t="shared" si="20"/>
        <v>564</v>
      </c>
      <c r="CH39">
        <f t="shared" si="20"/>
        <v>590</v>
      </c>
      <c r="CI39">
        <f t="shared" si="20"/>
        <v>536</v>
      </c>
      <c r="CJ39">
        <f t="shared" si="20"/>
        <v>489</v>
      </c>
      <c r="CK39">
        <f t="shared" si="20"/>
        <v>557</v>
      </c>
      <c r="CL39">
        <f t="shared" si="20"/>
        <v>586</v>
      </c>
      <c r="CM39">
        <f t="shared" si="20"/>
        <v>551</v>
      </c>
      <c r="CN39">
        <f t="shared" si="20"/>
        <v>652</v>
      </c>
      <c r="CO39">
        <f t="shared" si="20"/>
        <v>571</v>
      </c>
      <c r="CP39">
        <f>SUM(CP33:CP38)</f>
        <v>638</v>
      </c>
      <c r="CQ39">
        <f>SUM(CQ33:CQ38)</f>
        <v>644</v>
      </c>
      <c r="CR39">
        <f>SUM(CR33:CR38)</f>
        <v>736</v>
      </c>
      <c r="CS39">
        <f>SUM(CS33:CS38)</f>
        <v>678</v>
      </c>
      <c r="CT39">
        <f>SUM(CT33:CT38)</f>
        <v>690</v>
      </c>
      <c r="CU39">
        <v>704</v>
      </c>
      <c r="CV39">
        <v>739</v>
      </c>
      <c r="CW39">
        <v>751</v>
      </c>
      <c r="CX39">
        <v>814</v>
      </c>
      <c r="CY39">
        <v>786</v>
      </c>
      <c r="CZ39">
        <v>840</v>
      </c>
      <c r="DA39">
        <v>1036</v>
      </c>
      <c r="DB39">
        <v>1064</v>
      </c>
      <c r="DC39">
        <v>863</v>
      </c>
      <c r="DD39">
        <v>917</v>
      </c>
      <c r="DE39">
        <v>895</v>
      </c>
      <c r="DF39">
        <v>785</v>
      </c>
      <c r="DG39">
        <v>783</v>
      </c>
      <c r="DH39">
        <v>856</v>
      </c>
      <c r="DI39">
        <v>736</v>
      </c>
      <c r="DJ39">
        <v>724</v>
      </c>
      <c r="DK39">
        <v>883</v>
      </c>
      <c r="DL39">
        <v>711</v>
      </c>
    </row>
    <row r="40" spans="1:116" ht="15">
      <c r="A40" t="s">
        <v>85</v>
      </c>
      <c r="H40" s="13">
        <f t="shared" si="17"/>
        <v>108.63636363636364</v>
      </c>
      <c r="I40" s="13">
        <f t="shared" si="16"/>
        <v>162.5</v>
      </c>
      <c r="J40" s="13">
        <f t="shared" si="2"/>
        <v>218.75</v>
      </c>
      <c r="K40" s="13">
        <f t="shared" si="4"/>
        <v>265.5</v>
      </c>
      <c r="L40" s="13">
        <f t="shared" si="18"/>
        <v>226.33333333333334</v>
      </c>
      <c r="BO40">
        <v>45</v>
      </c>
      <c r="BP40">
        <v>93</v>
      </c>
      <c r="BQ40">
        <v>100</v>
      </c>
      <c r="BR40">
        <v>98</v>
      </c>
      <c r="BS40">
        <v>99</v>
      </c>
      <c r="BT40">
        <v>120</v>
      </c>
      <c r="BU40">
        <v>123</v>
      </c>
      <c r="BV40">
        <v>128</v>
      </c>
      <c r="BW40">
        <v>128</v>
      </c>
      <c r="BX40">
        <v>137</v>
      </c>
      <c r="BY40">
        <v>124</v>
      </c>
      <c r="BZ40">
        <v>136</v>
      </c>
      <c r="CA40">
        <v>140</v>
      </c>
      <c r="CB40">
        <v>131</v>
      </c>
      <c r="CC40">
        <v>136</v>
      </c>
      <c r="CD40">
        <v>140</v>
      </c>
      <c r="CE40">
        <v>150</v>
      </c>
      <c r="CF40">
        <v>189</v>
      </c>
      <c r="CG40">
        <v>191</v>
      </c>
      <c r="CH40">
        <v>192</v>
      </c>
      <c r="CI40">
        <v>183</v>
      </c>
      <c r="CJ40">
        <v>169</v>
      </c>
      <c r="CK40">
        <v>193</v>
      </c>
      <c r="CL40">
        <v>192</v>
      </c>
      <c r="CM40">
        <v>185</v>
      </c>
      <c r="CN40">
        <v>201</v>
      </c>
      <c r="CO40">
        <v>198</v>
      </c>
      <c r="CP40">
        <v>205</v>
      </c>
      <c r="CQ40">
        <v>220</v>
      </c>
      <c r="CR40">
        <v>240</v>
      </c>
      <c r="CS40">
        <v>234</v>
      </c>
      <c r="CT40">
        <v>234</v>
      </c>
      <c r="CU40">
        <v>237</v>
      </c>
      <c r="CV40">
        <v>240</v>
      </c>
      <c r="CW40">
        <v>239</v>
      </c>
      <c r="CX40">
        <v>266</v>
      </c>
      <c r="CY40">
        <v>256</v>
      </c>
      <c r="CZ40">
        <v>268</v>
      </c>
      <c r="DA40">
        <v>280</v>
      </c>
      <c r="DB40">
        <v>278</v>
      </c>
      <c r="DC40">
        <v>287</v>
      </c>
      <c r="DD40">
        <v>299</v>
      </c>
      <c r="DE40">
        <v>281</v>
      </c>
      <c r="DF40">
        <v>253</v>
      </c>
      <c r="DG40">
        <v>248</v>
      </c>
      <c r="DH40">
        <v>233</v>
      </c>
      <c r="DI40">
        <v>237</v>
      </c>
      <c r="DJ40">
        <v>228</v>
      </c>
      <c r="DK40">
        <v>225</v>
      </c>
      <c r="DL40">
        <v>226</v>
      </c>
    </row>
    <row r="43" spans="1:116" ht="15">
      <c r="A43" t="s">
        <v>88</v>
      </c>
      <c r="H43" s="13">
        <f>AVERAGE(BN43:BY43)</f>
        <v>1437.5</v>
      </c>
      <c r="I43" s="13">
        <f>AVERAGE(BZ43:CK43)</f>
        <v>1750.75</v>
      </c>
      <c r="J43" s="13">
        <f t="shared" si="2"/>
        <v>2039.6666666666667</v>
      </c>
      <c r="K43" s="13">
        <f t="shared" si="4"/>
        <v>2635.75</v>
      </c>
      <c r="L43" s="13">
        <f>AVERAGE(DJ43:DU43)</f>
        <v>2591</v>
      </c>
      <c r="BN43">
        <f aca="true" t="shared" si="21" ref="BN43:BW43">SUM(BN7,BN25,BN29,BN27,BN39)</f>
        <v>1122</v>
      </c>
      <c r="BO43">
        <f t="shared" si="21"/>
        <v>1091</v>
      </c>
      <c r="BP43">
        <f t="shared" si="21"/>
        <v>1395</v>
      </c>
      <c r="BQ43">
        <f t="shared" si="21"/>
        <v>1345</v>
      </c>
      <c r="BR43">
        <f t="shared" si="21"/>
        <v>1519</v>
      </c>
      <c r="BS43">
        <f t="shared" si="21"/>
        <v>1511</v>
      </c>
      <c r="BT43">
        <f t="shared" si="21"/>
        <v>1520</v>
      </c>
      <c r="BU43">
        <f t="shared" si="21"/>
        <v>1516</v>
      </c>
      <c r="BV43">
        <f t="shared" si="21"/>
        <v>1608</v>
      </c>
      <c r="BW43">
        <f t="shared" si="21"/>
        <v>1557</v>
      </c>
      <c r="BX43">
        <f aca="true" t="shared" si="22" ref="BX43:CO43">SUM(BX7,BX25,BX29,BX27,BX39)</f>
        <v>1466</v>
      </c>
      <c r="BY43">
        <f t="shared" si="22"/>
        <v>1600</v>
      </c>
      <c r="BZ43">
        <f t="shared" si="22"/>
        <v>1557</v>
      </c>
      <c r="CA43">
        <f t="shared" si="22"/>
        <v>1493</v>
      </c>
      <c r="CB43">
        <f t="shared" si="22"/>
        <v>1479</v>
      </c>
      <c r="CC43">
        <f t="shared" si="22"/>
        <v>1555</v>
      </c>
      <c r="CD43">
        <f t="shared" si="22"/>
        <v>1548</v>
      </c>
      <c r="CE43">
        <f t="shared" si="22"/>
        <v>1716</v>
      </c>
      <c r="CF43">
        <f t="shared" si="22"/>
        <v>2078</v>
      </c>
      <c r="CG43">
        <f t="shared" si="22"/>
        <v>2086</v>
      </c>
      <c r="CH43">
        <f t="shared" si="22"/>
        <v>2039</v>
      </c>
      <c r="CI43">
        <f t="shared" si="22"/>
        <v>1810</v>
      </c>
      <c r="CJ43">
        <f t="shared" si="22"/>
        <v>1777</v>
      </c>
      <c r="CK43">
        <f t="shared" si="22"/>
        <v>1871</v>
      </c>
      <c r="CL43">
        <f t="shared" si="22"/>
        <v>2005</v>
      </c>
      <c r="CM43">
        <f t="shared" si="22"/>
        <v>1862</v>
      </c>
      <c r="CN43">
        <f t="shared" si="22"/>
        <v>2012</v>
      </c>
      <c r="CO43">
        <f t="shared" si="22"/>
        <v>1896</v>
      </c>
      <c r="CP43">
        <f aca="true" t="shared" si="23" ref="CP43:DA43">SUM(CP7,CP25,CP29,CP27,CP39)</f>
        <v>1982</v>
      </c>
      <c r="CQ43">
        <f t="shared" si="23"/>
        <v>2207</v>
      </c>
      <c r="CR43">
        <f t="shared" si="23"/>
        <v>2212</v>
      </c>
      <c r="CS43">
        <f t="shared" si="23"/>
        <v>2121</v>
      </c>
      <c r="CT43">
        <f t="shared" si="23"/>
        <v>2007</v>
      </c>
      <c r="CU43">
        <f t="shared" si="23"/>
        <v>2040</v>
      </c>
      <c r="CV43">
        <f t="shared" si="23"/>
        <v>2070</v>
      </c>
      <c r="CW43">
        <f t="shared" si="23"/>
        <v>2062</v>
      </c>
      <c r="CX43">
        <f t="shared" si="23"/>
        <v>2272</v>
      </c>
      <c r="CY43">
        <f t="shared" si="23"/>
        <v>2213</v>
      </c>
      <c r="CZ43">
        <f t="shared" si="23"/>
        <v>2419</v>
      </c>
      <c r="DA43">
        <f t="shared" si="23"/>
        <v>3033</v>
      </c>
      <c r="DB43">
        <f aca="true" t="shared" si="24" ref="DB43:DL43">SUM(DB7,DB25,DB29,DB27,DB39)</f>
        <v>3017</v>
      </c>
      <c r="DC43">
        <f t="shared" si="24"/>
        <v>2731</v>
      </c>
      <c r="DD43">
        <f t="shared" si="24"/>
        <v>3153</v>
      </c>
      <c r="DE43">
        <f t="shared" si="24"/>
        <v>2902</v>
      </c>
      <c r="DF43">
        <f t="shared" si="24"/>
        <v>2677</v>
      </c>
      <c r="DG43">
        <f t="shared" si="24"/>
        <v>2489</v>
      </c>
      <c r="DH43">
        <f t="shared" si="24"/>
        <v>2411</v>
      </c>
      <c r="DI43">
        <f t="shared" si="24"/>
        <v>2312</v>
      </c>
      <c r="DJ43">
        <f t="shared" si="24"/>
        <v>2512</v>
      </c>
      <c r="DK43">
        <f t="shared" si="24"/>
        <v>2672</v>
      </c>
      <c r="DL43">
        <f t="shared" si="24"/>
        <v>2589</v>
      </c>
    </row>
    <row r="46" spans="1:116" ht="15">
      <c r="A46" t="s">
        <v>93</v>
      </c>
      <c r="DF46">
        <v>35</v>
      </c>
      <c r="DG46">
        <v>0</v>
      </c>
      <c r="DH46">
        <v>21</v>
      </c>
      <c r="DI46">
        <v>0</v>
      </c>
      <c r="DJ46">
        <v>7</v>
      </c>
      <c r="DK46">
        <v>18</v>
      </c>
      <c r="DL46" s="2">
        <v>1</v>
      </c>
    </row>
    <row r="47" spans="1:116" ht="15">
      <c r="A47" t="s">
        <v>94</v>
      </c>
      <c r="DF47">
        <v>16</v>
      </c>
      <c r="DG47">
        <v>5</v>
      </c>
      <c r="DH47">
        <v>46</v>
      </c>
      <c r="DI47">
        <v>0</v>
      </c>
      <c r="DJ47">
        <v>61</v>
      </c>
      <c r="DK47">
        <v>41</v>
      </c>
      <c r="DL47" s="2">
        <v>0</v>
      </c>
    </row>
    <row r="48" spans="1:116" ht="15">
      <c r="A48" t="s">
        <v>95</v>
      </c>
      <c r="DJ48">
        <v>18</v>
      </c>
      <c r="DK48">
        <v>10</v>
      </c>
      <c r="DL48">
        <v>19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portrait" scale="45" r:id="rId1"/>
  <colBreaks count="1" manualBreakCount="1">
    <brk id="21" max="65535" man="1"/>
  </colBreaks>
  <ignoredErrors>
    <ignoredError sqref="H38:I38 H33:I37 CX25 K7:K8 K13:K18 K20:K24 K27 K33:K40 L7:L8 L13:L15 L16:L40" formulaRange="1"/>
    <ignoredError sqref="I40 I43" evalError="1"/>
    <ignoredError sqref="I7:I30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O29" sqref="O29"/>
    </sheetView>
  </sheetViews>
  <sheetFormatPr defaultColWidth="9.140625" defaultRowHeight="15"/>
  <sheetData>
    <row r="1" ht="15">
      <c r="B1" s="1">
        <v>42767</v>
      </c>
    </row>
    <row r="2" spans="1:2" ht="15">
      <c r="A2" t="s">
        <v>70</v>
      </c>
      <c r="B2">
        <v>43</v>
      </c>
    </row>
    <row r="3" spans="1:2" ht="15">
      <c r="A3" t="s">
        <v>71</v>
      </c>
      <c r="B3">
        <v>107.37</v>
      </c>
    </row>
    <row r="4" spans="1:2" ht="15">
      <c r="A4" t="s">
        <v>76</v>
      </c>
      <c r="B4">
        <v>9</v>
      </c>
    </row>
    <row r="5" spans="1:2" ht="15">
      <c r="A5" t="s">
        <v>77</v>
      </c>
      <c r="B5">
        <v>14.21</v>
      </c>
    </row>
    <row r="6" spans="1:2" ht="15">
      <c r="A6" t="s">
        <v>78</v>
      </c>
      <c r="B6">
        <v>18</v>
      </c>
    </row>
    <row r="7" spans="1:2" ht="15">
      <c r="A7" t="s">
        <v>79</v>
      </c>
      <c r="B7">
        <v>28.32</v>
      </c>
    </row>
    <row r="8" spans="1:2" ht="15">
      <c r="A8" t="s">
        <v>72</v>
      </c>
      <c r="B8">
        <v>29</v>
      </c>
    </row>
    <row r="9" spans="1:2" ht="15">
      <c r="A9" t="s">
        <v>73</v>
      </c>
      <c r="B9">
        <v>71.61</v>
      </c>
    </row>
    <row r="10" spans="1:2" ht="15">
      <c r="A10" t="s">
        <v>74</v>
      </c>
      <c r="B10">
        <v>21</v>
      </c>
    </row>
    <row r="11" spans="1:2" ht="15">
      <c r="A11" t="s">
        <v>75</v>
      </c>
      <c r="B11">
        <v>32.29</v>
      </c>
    </row>
    <row r="12" spans="1:2" ht="15">
      <c r="A12" t="s">
        <v>80</v>
      </c>
      <c r="B12">
        <v>3</v>
      </c>
    </row>
    <row r="13" spans="1:2" ht="15">
      <c r="A13" t="s">
        <v>81</v>
      </c>
      <c r="B13">
        <v>4.97</v>
      </c>
    </row>
    <row r="14" spans="1:2" ht="15">
      <c r="A14" t="s">
        <v>82</v>
      </c>
      <c r="B14">
        <v>125</v>
      </c>
    </row>
    <row r="15" spans="1:2" ht="15">
      <c r="A15" t="s">
        <v>83</v>
      </c>
      <c r="B15">
        <v>258.77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donita</dc:creator>
  <cp:keywords/>
  <dc:description/>
  <cp:lastModifiedBy>Donita Ward</cp:lastModifiedBy>
  <cp:lastPrinted>2021-04-08T22:31:10Z</cp:lastPrinted>
  <dcterms:created xsi:type="dcterms:W3CDTF">2010-09-07T18:36:30Z</dcterms:created>
  <dcterms:modified xsi:type="dcterms:W3CDTF">2021-04-08T22:32:37Z</dcterms:modified>
  <cp:category/>
  <cp:version/>
  <cp:contentType/>
  <cp:contentStatus/>
</cp:coreProperties>
</file>